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tabRatio="645" activeTab="0"/>
  </bookViews>
  <sheets>
    <sheet name="януари-декември 2010" sheetId="1" r:id="rId1"/>
    <sheet name="септември-декември 2010" sheetId="2" r:id="rId2"/>
  </sheets>
  <definedNames>
    <definedName name="_xlnm.Print_Area" localSheetId="0">'януари-декември 2010'!$A$1:$H$57</definedName>
  </definedNames>
  <calcPr fullCalcOnLoad="1"/>
</workbook>
</file>

<file path=xl/sharedStrings.xml><?xml version="1.0" encoding="utf-8"?>
<sst xmlns="http://schemas.openxmlformats.org/spreadsheetml/2006/main" count="156" uniqueCount="67">
  <si>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</si>
  <si>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</si>
  <si>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</si>
  <si>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</si>
  <si>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</si>
  <si>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</si>
  <si>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</si>
  <si>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Дата на плащане</t>
  </si>
  <si>
    <t>Дата на емисията</t>
  </si>
  <si>
    <t>Месец</t>
  </si>
  <si>
    <t>10 г. и 6 м.</t>
  </si>
  <si>
    <t>2 г. и 6 м.</t>
  </si>
  <si>
    <t>EUR</t>
  </si>
  <si>
    <t xml:space="preserve">7 години </t>
  </si>
  <si>
    <t>1 година</t>
  </si>
  <si>
    <t>Септември 2010</t>
  </si>
  <si>
    <t>Октомври 2010</t>
  </si>
  <si>
    <t>Ноември 2010</t>
  </si>
  <si>
    <t>Декември 2010</t>
  </si>
  <si>
    <t xml:space="preserve">Общо за периода: септември-декември 2010 г. в BGN </t>
  </si>
  <si>
    <t>Забележка:</t>
  </si>
  <si>
    <r>
      <t>5 години</t>
    </r>
    <r>
      <rPr>
        <vertAlign val="superscript"/>
        <sz val="8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</si>
  <si>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Януари 2010</t>
  </si>
  <si>
    <t>*26.02.2010</t>
  </si>
  <si>
    <t>Февруари 2010</t>
  </si>
  <si>
    <r>
      <t>5 години</t>
    </r>
    <r>
      <rPr>
        <vertAlign val="superscript"/>
        <sz val="8"/>
        <color indexed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</si>
  <si>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*24.03.2010</t>
  </si>
  <si>
    <r>
      <t>5 години</t>
    </r>
    <r>
      <rPr>
        <vertAlign val="superscript"/>
        <sz val="8"/>
        <color indexed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</si>
  <si>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Март 2010</t>
  </si>
  <si>
    <t>Април 2010</t>
  </si>
  <si>
    <r>
      <t>5 години</t>
    </r>
    <r>
      <rPr>
        <vertAlign val="superscript"/>
        <sz val="8"/>
        <color indexed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</si>
  <si>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r>
      <t>25.05.2010</t>
    </r>
    <r>
      <rPr>
        <vertAlign val="superscript"/>
        <sz val="8"/>
        <color indexed="10"/>
        <rFont val="Times New Roman"/>
        <family val="1"/>
      </rPr>
      <t>5</t>
    </r>
  </si>
  <si>
    <t>Май 2010</t>
  </si>
  <si>
    <r>
      <t>28.06.2010</t>
    </r>
    <r>
      <rPr>
        <vertAlign val="superscript"/>
        <sz val="8"/>
        <color indexed="10"/>
        <rFont val="Times New Roman"/>
        <family val="1"/>
      </rPr>
      <t>6</t>
    </r>
  </si>
  <si>
    <t>Юни 2010</t>
  </si>
  <si>
    <t>Юли 2010</t>
  </si>
  <si>
    <t>Август 2010</t>
  </si>
  <si>
    <t xml:space="preserve">1)  Емисията с ISIN BG2030009117 към 27.01.2010 г. e с остатъчен  матуритет от 4 години и 22 дни. </t>
  </si>
  <si>
    <t xml:space="preserve">2)  Емисията с ISIN BG2030009117 към 17.03.2010 г. e с остатъчен  матуритет от 3 години и 11 месеца. </t>
  </si>
  <si>
    <t xml:space="preserve">3)  Емисията с ISIN BG2030009117 към 26.03.2010 г. e с приблизителен остатъчен  матуритет от 3 години и 11 месеца. </t>
  </si>
  <si>
    <t xml:space="preserve">4)  Емисията с ISIN BG2030009117 към 12.05.2010 г. e с приблизителен остатъчен  матуритет от 3 години и 9 месеца. </t>
  </si>
  <si>
    <t xml:space="preserve">6) Предложеното количество държавни ценни книжа на аукциона e увеличено от 30 млн. лв. на 45 млн. лв. </t>
  </si>
  <si>
    <t>Забележки:</t>
  </si>
  <si>
    <t>*   Проведените аукциони не са предварително обявени в емисионния календар за съответния месец.</t>
  </si>
  <si>
    <t xml:space="preserve">Общо за периода: януари-декември 2010 г. в BGN </t>
  </si>
  <si>
    <t>5) Министерство на финансите не одобри получените поръчки на аукциона и предложеното на аукциона количество не е     включено в общия номинал за периода януари - юли 2010 г.</t>
  </si>
  <si>
    <t xml:space="preserve">     </t>
  </si>
  <si>
    <t>ЕМИСИОНЕН КАЛЕНДАР ЗА ДЦК ЗА ПЕРИОДА ЯНУАРИ - ДЕКЕМВРИ 2010</t>
  </si>
  <si>
    <t>3 г. и 6 м.</t>
  </si>
  <si>
    <r>
      <t>27.07.2010</t>
    </r>
    <r>
      <rPr>
        <vertAlign val="superscript"/>
        <sz val="8"/>
        <color indexed="10"/>
        <rFont val="Times New Roman"/>
        <family val="1"/>
      </rPr>
      <t>7</t>
    </r>
  </si>
  <si>
    <t xml:space="preserve">7) Предложеното количество държавни ценни книжа на аукциона e увеличено от 35 млн. лв. на 45 млн.лв. МФ одобри 93.11 млн. лв. </t>
  </si>
  <si>
    <t xml:space="preserve">15 години </t>
  </si>
  <si>
    <r>
      <t>ЕМИСИОНЕН КАЛЕНДАР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ЗА ДЦК ЗА ПЕРИОДА СЕПТЕМВРИ - ДЕКЕМВРИ 2010</t>
    </r>
  </si>
  <si>
    <t>*Емисионният календар за периода не е окончателен и в същия могат да настъпят промени.</t>
  </si>
  <si>
    <t>**</t>
  </si>
  <si>
    <t>Емисионният календар за периода септември-декември 2010г. не е окончателен и в същия могат  да настъпят промени.</t>
  </si>
  <si>
    <r>
      <t>02.08.2010</t>
    </r>
    <r>
      <rPr>
        <vertAlign val="superscript"/>
        <sz val="8"/>
        <color indexed="10"/>
        <rFont val="Times New Roman"/>
        <family val="1"/>
      </rPr>
      <t>8</t>
    </r>
  </si>
  <si>
    <t xml:space="preserve">8) Предложеното количество държавни ценни книжа на аукциона e 15 млн. евро. МФ одобри  61.5 млн. евро. </t>
  </si>
  <si>
    <r>
      <t>13.09.2010</t>
    </r>
    <r>
      <rPr>
        <vertAlign val="superscript"/>
        <sz val="8"/>
        <color indexed="10"/>
        <rFont val="Times New Roman"/>
        <family val="1"/>
      </rPr>
      <t>9</t>
    </r>
  </si>
  <si>
    <t xml:space="preserve">1) Предложеното количество държавни ценни книжа на аукциона e 35 млн. лева. МФ одобри  115.81 млн. лева. </t>
  </si>
  <si>
    <t xml:space="preserve">9) Предложеното количество държавни ценни книжа на аукциона e 35 млн. лева. МФ одобри  115.8 млн. лева. </t>
  </si>
  <si>
    <t xml:space="preserve">10) Предложеното количество държавни ценни книжа на аукциона e 45 млн. евро. МФ одобри  234.1 млн. евро. </t>
  </si>
  <si>
    <r>
      <t>27.09.2010</t>
    </r>
    <r>
      <rPr>
        <vertAlign val="superscript"/>
        <sz val="8"/>
        <color indexed="10"/>
        <rFont val="Times New Roman"/>
        <family val="1"/>
      </rPr>
      <t>10</t>
    </r>
  </si>
  <si>
    <r>
      <t>13.09.2010</t>
    </r>
    <r>
      <rPr>
        <vertAlign val="superscript"/>
        <sz val="8"/>
        <color indexed="10"/>
        <rFont val="Times New Roman"/>
        <family val="1"/>
      </rPr>
      <t>1</t>
    </r>
  </si>
  <si>
    <r>
      <t>27.09.2010</t>
    </r>
    <r>
      <rPr>
        <vertAlign val="superscript"/>
        <sz val="8"/>
        <color indexed="10"/>
        <rFont val="Times New Roman"/>
        <family val="1"/>
      </rPr>
      <t>2</t>
    </r>
  </si>
  <si>
    <t xml:space="preserve">2) Предложеното количество държавни ценни книжа на аукциона e 45 млн. евро. МФ одобри  234.1 млн. евро. </t>
  </si>
  <si>
    <t xml:space="preserve">** Аукционът предвиден за 22.11.2010 г. е отменен.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</si>
</sst>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0.0"/>
    <numFmt numFmtId="186" formatCode="0.000"/>
    <numFmt numFmtId="187" formatCode="#&quot; &quot;?/4"/>
    <numFmt numFmtId="188" formatCode="#&quot; &quot;??/16"/>
    <numFmt numFmtId="189" formatCode="_-* #,##0.0\ _л_в_-;\-* #,##0.0\ _л_в_-;_-* &quot;-&quot;??\ _л_в_-;_-@_-"/>
    <numFmt numFmtId="190" formatCode="_-* #,##0\ _л_в_-;\-* #,##0\ _л_в_-;_-* &quot;-&quot;??\ _л_в_-;_-@_-"/>
    <numFmt numFmtId="191" formatCode="_-* #,##0.00000\ _л_в_-;\-* #,##0.00000\ _л_в_-;_-* &quot;-&quot;?????\ _л_в_-;_-@_-"/>
    <numFmt numFmtId="192" formatCode="#,##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0"/>
    </font>
    <font>
      <vertAlign val="superscript"/>
      <sz val="8"/>
      <color indexed="10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Alignment="1">
      <alignment/>
    </xf>
    <xf numFmtId="183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vertical="center"/>
    </xf>
    <xf numFmtId="14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21" applyFont="1" applyFill="1" applyBorder="1" applyAlignment="1">
      <alignment horizontal="center" vertical="center" wrapText="1"/>
      <protection/>
    </xf>
    <xf numFmtId="0" fontId="4" fillId="2" borderId="11" xfId="0" applyFont="1" applyFill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/>
    </xf>
    <xf numFmtId="49" fontId="4" fillId="2" borderId="12" xfId="0" applyNumberFormat="1" applyFont="1" applyFill="1" applyBorder="1" applyAlignment="1">
      <alignment vertical="center"/>
    </xf>
    <xf numFmtId="14" fontId="4" fillId="2" borderId="13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vertical="center"/>
    </xf>
    <xf numFmtId="14" fontId="7" fillId="0" borderId="5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 wrapText="1"/>
    </xf>
    <xf numFmtId="49" fontId="4" fillId="2" borderId="16" xfId="0" applyNumberFormat="1" applyFont="1" applyFill="1" applyBorder="1" applyAlignment="1">
      <alignment vertical="center"/>
    </xf>
    <xf numFmtId="44" fontId="4" fillId="2" borderId="2" xfId="17" applyFont="1" applyFill="1" applyBorder="1" applyAlignment="1">
      <alignment vertical="center"/>
    </xf>
    <xf numFmtId="44" fontId="4" fillId="2" borderId="3" xfId="17" applyFont="1" applyFill="1" applyBorder="1" applyAlignment="1">
      <alignment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3" fontId="0" fillId="0" borderId="0" xfId="0" applyNumberFormat="1" applyAlignment="1">
      <alignment/>
    </xf>
    <xf numFmtId="43" fontId="0" fillId="0" borderId="0" xfId="15" applyAlignment="1">
      <alignment/>
    </xf>
    <xf numFmtId="49" fontId="4" fillId="2" borderId="19" xfId="0" applyNumberFormat="1" applyFont="1" applyFill="1" applyBorder="1" applyAlignment="1">
      <alignment vertical="center"/>
    </xf>
    <xf numFmtId="14" fontId="7" fillId="0" borderId="20" xfId="0" applyNumberFormat="1" applyFont="1" applyBorder="1" applyAlignment="1">
      <alignment horizontal="center"/>
    </xf>
    <xf numFmtId="14" fontId="5" fillId="0" borderId="20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49" fontId="4" fillId="2" borderId="22" xfId="0" applyNumberFormat="1" applyFont="1" applyFill="1" applyBorder="1" applyAlignment="1">
      <alignment vertical="center"/>
    </xf>
    <xf numFmtId="14" fontId="4" fillId="2" borderId="23" xfId="0" applyNumberFormat="1" applyFont="1" applyFill="1" applyBorder="1" applyAlignment="1">
      <alignment vertical="center"/>
    </xf>
    <xf numFmtId="14" fontId="4" fillId="2" borderId="24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center"/>
    </xf>
    <xf numFmtId="3" fontId="4" fillId="2" borderId="25" xfId="0" applyNumberFormat="1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vertical="center"/>
    </xf>
    <xf numFmtId="14" fontId="7" fillId="0" borderId="27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 wrapText="1"/>
    </xf>
    <xf numFmtId="49" fontId="4" fillId="2" borderId="29" xfId="0" applyNumberFormat="1" applyFont="1" applyFill="1" applyBorder="1" applyAlignment="1">
      <alignment vertical="center"/>
    </xf>
    <xf numFmtId="14" fontId="4" fillId="2" borderId="18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4" fontId="5" fillId="0" borderId="5" xfId="0" applyNumberFormat="1" applyFont="1" applyBorder="1" applyAlignment="1">
      <alignment horizontal="center"/>
    </xf>
    <xf numFmtId="190" fontId="7" fillId="0" borderId="8" xfId="15" applyNumberFormat="1" applyFont="1" applyBorder="1" applyAlignment="1">
      <alignment horizontal="center"/>
    </xf>
    <xf numFmtId="49" fontId="4" fillId="2" borderId="30" xfId="0" applyNumberFormat="1" applyFont="1" applyFill="1" applyBorder="1" applyAlignment="1">
      <alignment vertical="center"/>
    </xf>
    <xf numFmtId="14" fontId="7" fillId="0" borderId="31" xfId="0" applyNumberFormat="1" applyFont="1" applyBorder="1" applyAlignment="1">
      <alignment horizontal="center"/>
    </xf>
    <xf numFmtId="14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5" fontId="0" fillId="0" borderId="0" xfId="0" applyNumberFormat="1" applyAlignment="1">
      <alignment/>
    </xf>
    <xf numFmtId="44" fontId="4" fillId="2" borderId="23" xfId="17" applyFont="1" applyFill="1" applyBorder="1" applyAlignment="1">
      <alignment vertical="center"/>
    </xf>
    <xf numFmtId="44" fontId="4" fillId="2" borderId="24" xfId="17" applyFont="1" applyFill="1" applyBorder="1" applyAlignment="1">
      <alignment vertical="center"/>
    </xf>
    <xf numFmtId="0" fontId="4" fillId="2" borderId="31" xfId="0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A34">
      <selection activeCell="A62" sqref="A62:H62"/>
    </sheetView>
  </sheetViews>
  <sheetFormatPr defaultColWidth="9.140625" defaultRowHeight="12.75"/>
  <cols>
    <col min="1" max="1" width="13.57421875" style="0" bestFit="1" customWidth="1"/>
    <col min="2" max="2" width="11.00390625" style="0" customWidth="1"/>
    <col min="3" max="3" width="10.28125" style="0" customWidth="1"/>
    <col min="4" max="4" width="11.421875" style="0" customWidth="1"/>
    <col min="5" max="5" width="9.7109375" style="0" customWidth="1"/>
    <col min="6" max="6" width="11.57421875" style="0" customWidth="1"/>
    <col min="7" max="7" width="7.8515625" style="0" customWidth="1"/>
    <col min="8" max="8" width="14.00390625" style="0" customWidth="1"/>
    <col min="9" max="9" width="23.57421875" style="0" customWidth="1"/>
    <col min="10" max="10" width="17.140625" style="0" customWidth="1"/>
    <col min="11" max="11" width="10.7109375" style="0" customWidth="1"/>
    <col min="12" max="12" width="10.140625" style="0" bestFit="1" customWidth="1"/>
  </cols>
  <sheetData>
    <row r="1" spans="1:8" ht="30.75" customHeight="1" thickBot="1">
      <c r="A1" s="90" t="s">
        <v>47</v>
      </c>
      <c r="B1" s="90"/>
      <c r="C1" s="90"/>
      <c r="D1" s="90"/>
      <c r="E1" s="90"/>
      <c r="F1" s="90"/>
      <c r="G1" s="90"/>
      <c r="H1" s="90"/>
    </row>
    <row r="2" spans="1:8" ht="33.75" customHeight="1" thickBot="1">
      <c r="A2" s="25" t="s">
        <v>9</v>
      </c>
      <c r="B2" s="26" t="s">
        <v>0</v>
      </c>
      <c r="C2" s="26" t="s">
        <v>7</v>
      </c>
      <c r="D2" s="26" t="s">
        <v>8</v>
      </c>
      <c r="E2" s="26" t="s">
        <v>1</v>
      </c>
      <c r="F2" s="26" t="s">
        <v>2</v>
      </c>
      <c r="G2" s="27" t="s">
        <v>5</v>
      </c>
      <c r="H2" s="28" t="s">
        <v>3</v>
      </c>
    </row>
    <row r="3" spans="1:8" ht="15.75" customHeight="1">
      <c r="A3" s="34"/>
      <c r="B3" s="35">
        <v>40189</v>
      </c>
      <c r="C3" s="35">
        <v>40191</v>
      </c>
      <c r="D3" s="35">
        <v>40191</v>
      </c>
      <c r="E3" s="35">
        <v>44025</v>
      </c>
      <c r="F3" s="36" t="s">
        <v>10</v>
      </c>
      <c r="G3" s="19" t="s">
        <v>4</v>
      </c>
      <c r="H3" s="20">
        <v>30000000</v>
      </c>
    </row>
    <row r="4" spans="1:8" ht="13.5" customHeight="1" thickBot="1">
      <c r="A4" s="37"/>
      <c r="B4" s="21">
        <v>40203</v>
      </c>
      <c r="C4" s="21">
        <v>40205</v>
      </c>
      <c r="D4" s="21">
        <v>39862</v>
      </c>
      <c r="E4" s="21">
        <v>41688</v>
      </c>
      <c r="F4" s="29" t="s">
        <v>21</v>
      </c>
      <c r="G4" s="23" t="s">
        <v>4</v>
      </c>
      <c r="H4" s="24">
        <v>35000000</v>
      </c>
    </row>
    <row r="5" spans="1:8" ht="13.5" customHeight="1" thickBot="1">
      <c r="A5" s="30" t="s">
        <v>22</v>
      </c>
      <c r="B5" s="13"/>
      <c r="C5" s="13"/>
      <c r="D5" s="13"/>
      <c r="E5" s="13"/>
      <c r="F5" s="31"/>
      <c r="G5" s="32" t="s">
        <v>6</v>
      </c>
      <c r="H5" s="33">
        <f>SUM(H3:H4)</f>
        <v>65000000</v>
      </c>
    </row>
    <row r="6" spans="1:8" ht="13.5" customHeight="1">
      <c r="A6" s="34"/>
      <c r="B6" s="35">
        <v>40210</v>
      </c>
      <c r="C6" s="35">
        <v>40212</v>
      </c>
      <c r="D6" s="35">
        <v>40212</v>
      </c>
      <c r="E6" s="35">
        <v>41124</v>
      </c>
      <c r="F6" s="36" t="s">
        <v>11</v>
      </c>
      <c r="G6" s="19" t="s">
        <v>12</v>
      </c>
      <c r="H6" s="20">
        <v>25000000</v>
      </c>
    </row>
    <row r="7" spans="1:8" ht="13.5" customHeight="1">
      <c r="A7" s="58"/>
      <c r="B7" s="59">
        <v>40224</v>
      </c>
      <c r="C7" s="59">
        <v>40226</v>
      </c>
      <c r="D7" s="59">
        <v>40226</v>
      </c>
      <c r="E7" s="59">
        <v>42783</v>
      </c>
      <c r="F7" s="60" t="s">
        <v>13</v>
      </c>
      <c r="G7" s="61" t="s">
        <v>4</v>
      </c>
      <c r="H7" s="62">
        <v>35000000</v>
      </c>
    </row>
    <row r="8" spans="1:8" ht="13.5" customHeight="1">
      <c r="A8" s="58"/>
      <c r="B8" s="59">
        <v>40231</v>
      </c>
      <c r="C8" s="59">
        <v>40233</v>
      </c>
      <c r="D8" s="59">
        <v>40191</v>
      </c>
      <c r="E8" s="59">
        <v>44025</v>
      </c>
      <c r="F8" s="63" t="s">
        <v>10</v>
      </c>
      <c r="G8" s="61" t="s">
        <v>4</v>
      </c>
      <c r="H8" s="62">
        <v>30000000</v>
      </c>
    </row>
    <row r="9" spans="1:8" ht="13.5" customHeight="1" thickBot="1">
      <c r="A9" s="37"/>
      <c r="B9" s="21" t="s">
        <v>23</v>
      </c>
      <c r="C9" s="21">
        <v>40239</v>
      </c>
      <c r="D9" s="21">
        <v>40191</v>
      </c>
      <c r="E9" s="21">
        <v>44025</v>
      </c>
      <c r="F9" s="22" t="s">
        <v>10</v>
      </c>
      <c r="G9" s="23" t="s">
        <v>4</v>
      </c>
      <c r="H9" s="24">
        <v>30000000</v>
      </c>
    </row>
    <row r="10" spans="1:11" ht="13.5" customHeight="1" thickBot="1">
      <c r="A10" s="64" t="s">
        <v>24</v>
      </c>
      <c r="B10" s="65"/>
      <c r="C10" s="65"/>
      <c r="D10" s="65"/>
      <c r="E10" s="65"/>
      <c r="F10" s="65"/>
      <c r="G10" s="41" t="s">
        <v>6</v>
      </c>
      <c r="H10" s="33">
        <f>SUM(H6*1.95583,H7:H8,H9)</f>
        <v>143895750</v>
      </c>
      <c r="K10" s="66"/>
    </row>
    <row r="11" spans="1:8" ht="13.5" customHeight="1">
      <c r="A11" s="34"/>
      <c r="B11" s="35">
        <v>40252</v>
      </c>
      <c r="C11" s="35">
        <v>40254</v>
      </c>
      <c r="D11" s="35">
        <v>39862</v>
      </c>
      <c r="E11" s="35">
        <v>41688</v>
      </c>
      <c r="F11" s="67" t="s">
        <v>25</v>
      </c>
      <c r="G11" s="19" t="s">
        <v>4</v>
      </c>
      <c r="H11" s="20">
        <v>35000000</v>
      </c>
    </row>
    <row r="12" spans="1:8" ht="13.5" customHeight="1">
      <c r="A12" s="58"/>
      <c r="B12" s="59" t="s">
        <v>26</v>
      </c>
      <c r="C12" s="59">
        <v>40263</v>
      </c>
      <c r="D12" s="59">
        <v>39862</v>
      </c>
      <c r="E12" s="59">
        <v>41688</v>
      </c>
      <c r="F12" s="60" t="s">
        <v>27</v>
      </c>
      <c r="G12" s="61" t="s">
        <v>4</v>
      </c>
      <c r="H12" s="62">
        <v>30000000</v>
      </c>
    </row>
    <row r="13" spans="1:8" ht="13.5" customHeight="1" thickBot="1">
      <c r="A13" s="37"/>
      <c r="B13" s="21">
        <v>40266</v>
      </c>
      <c r="C13" s="21">
        <v>40268</v>
      </c>
      <c r="D13" s="21">
        <v>40191</v>
      </c>
      <c r="E13" s="21">
        <v>44025</v>
      </c>
      <c r="F13" s="22" t="s">
        <v>10</v>
      </c>
      <c r="G13" s="23" t="s">
        <v>4</v>
      </c>
      <c r="H13" s="24">
        <v>30000000</v>
      </c>
    </row>
    <row r="14" spans="1:8" ht="13.5" customHeight="1" thickBot="1">
      <c r="A14" s="30" t="s">
        <v>28</v>
      </c>
      <c r="B14" s="13"/>
      <c r="C14" s="13"/>
      <c r="D14" s="13"/>
      <c r="E14" s="13"/>
      <c r="F14" s="31"/>
      <c r="G14" s="32" t="s">
        <v>6</v>
      </c>
      <c r="H14" s="33">
        <f>SUM(H11:H13)</f>
        <v>95000000</v>
      </c>
    </row>
    <row r="15" spans="1:11" ht="13.5" customHeight="1">
      <c r="A15" s="34"/>
      <c r="B15" s="35">
        <v>40280</v>
      </c>
      <c r="C15" s="35">
        <v>40282</v>
      </c>
      <c r="D15" s="35">
        <v>40212</v>
      </c>
      <c r="E15" s="35">
        <v>41124</v>
      </c>
      <c r="F15" s="67" t="s">
        <v>11</v>
      </c>
      <c r="G15" s="19" t="s">
        <v>12</v>
      </c>
      <c r="H15" s="20">
        <v>35000000</v>
      </c>
      <c r="K15" s="42"/>
    </row>
    <row r="16" spans="1:13" ht="13.5" customHeight="1">
      <c r="A16" s="58"/>
      <c r="B16" s="59">
        <v>40287</v>
      </c>
      <c r="C16" s="59">
        <v>40289</v>
      </c>
      <c r="D16" s="59">
        <v>40226</v>
      </c>
      <c r="E16" s="59">
        <v>42783</v>
      </c>
      <c r="F16" s="60" t="s">
        <v>13</v>
      </c>
      <c r="G16" s="61" t="s">
        <v>4</v>
      </c>
      <c r="H16" s="62">
        <v>30000000</v>
      </c>
      <c r="K16" s="42"/>
      <c r="L16" s="44"/>
      <c r="M16" s="45"/>
    </row>
    <row r="17" spans="1:11" ht="13.5" customHeight="1" thickBot="1">
      <c r="A17" s="37"/>
      <c r="B17" s="21">
        <v>40294</v>
      </c>
      <c r="C17" s="21">
        <v>40296</v>
      </c>
      <c r="D17" s="21">
        <v>40191</v>
      </c>
      <c r="E17" s="21">
        <v>44025</v>
      </c>
      <c r="F17" s="22" t="s">
        <v>10</v>
      </c>
      <c r="G17" s="23" t="s">
        <v>4</v>
      </c>
      <c r="H17" s="24">
        <v>30000000</v>
      </c>
      <c r="K17" s="43"/>
    </row>
    <row r="18" spans="1:12" ht="13.5" customHeight="1" thickBot="1">
      <c r="A18" s="14" t="s">
        <v>29</v>
      </c>
      <c r="B18" s="15"/>
      <c r="C18" s="15"/>
      <c r="D18" s="15"/>
      <c r="E18" s="15"/>
      <c r="F18" s="16"/>
      <c r="G18" s="17" t="s">
        <v>6</v>
      </c>
      <c r="H18" s="18">
        <f>SUM(H15*1.95583,H16,H17)</f>
        <v>128454050</v>
      </c>
      <c r="L18" s="42"/>
    </row>
    <row r="19" spans="1:12" ht="13.5" customHeight="1">
      <c r="A19" s="34"/>
      <c r="B19" s="35">
        <v>40301</v>
      </c>
      <c r="C19" s="35">
        <v>40303</v>
      </c>
      <c r="D19" s="35">
        <v>40226</v>
      </c>
      <c r="E19" s="35">
        <v>42783</v>
      </c>
      <c r="F19" s="67" t="s">
        <v>13</v>
      </c>
      <c r="G19" s="19" t="s">
        <v>4</v>
      </c>
      <c r="H19" s="20">
        <v>35000000</v>
      </c>
      <c r="J19" s="47"/>
      <c r="L19" s="42"/>
    </row>
    <row r="20" spans="1:12" ht="13.5" customHeight="1">
      <c r="A20" s="58"/>
      <c r="B20" s="59">
        <v>40308</v>
      </c>
      <c r="C20" s="59">
        <v>40310</v>
      </c>
      <c r="D20" s="59">
        <v>39862</v>
      </c>
      <c r="E20" s="59">
        <v>41688</v>
      </c>
      <c r="F20" s="60" t="s">
        <v>30</v>
      </c>
      <c r="G20" s="61" t="s">
        <v>4</v>
      </c>
      <c r="H20" s="62">
        <v>30000000</v>
      </c>
      <c r="I20" s="46"/>
      <c r="L20" s="42"/>
    </row>
    <row r="21" spans="1:12" ht="13.5" customHeight="1" thickBot="1">
      <c r="A21" s="37"/>
      <c r="B21" s="21" t="s">
        <v>31</v>
      </c>
      <c r="C21" s="21">
        <v>40325</v>
      </c>
      <c r="D21" s="21">
        <v>40191</v>
      </c>
      <c r="E21" s="21">
        <v>44025</v>
      </c>
      <c r="F21" s="22" t="s">
        <v>10</v>
      </c>
      <c r="G21" s="23" t="s">
        <v>4</v>
      </c>
      <c r="H21" s="24">
        <v>30000000</v>
      </c>
      <c r="L21" s="42"/>
    </row>
    <row r="22" spans="1:12" ht="13.5" customHeight="1">
      <c r="A22" s="30" t="s">
        <v>32</v>
      </c>
      <c r="B22" s="13"/>
      <c r="C22" s="13"/>
      <c r="D22" s="13"/>
      <c r="E22" s="13"/>
      <c r="F22" s="31"/>
      <c r="G22" s="32" t="s">
        <v>6</v>
      </c>
      <c r="H22" s="33">
        <f>SUM(H19,H20,)</f>
        <v>65000000</v>
      </c>
      <c r="L22" s="42"/>
    </row>
    <row r="23" spans="1:12" ht="13.5" customHeight="1" thickBot="1">
      <c r="A23" s="37"/>
      <c r="B23" s="21" t="s">
        <v>33</v>
      </c>
      <c r="C23" s="21">
        <v>40359</v>
      </c>
      <c r="D23" s="21">
        <v>40191</v>
      </c>
      <c r="E23" s="21">
        <v>44025</v>
      </c>
      <c r="F23" s="22" t="s">
        <v>10</v>
      </c>
      <c r="G23" s="29" t="s">
        <v>4</v>
      </c>
      <c r="H23" s="68">
        <v>45000000</v>
      </c>
      <c r="L23" s="42"/>
    </row>
    <row r="24" spans="1:12" ht="13.5" customHeight="1" thickBot="1">
      <c r="A24" s="14" t="s">
        <v>34</v>
      </c>
      <c r="B24" s="15"/>
      <c r="C24" s="15"/>
      <c r="D24" s="15"/>
      <c r="E24" s="15"/>
      <c r="F24" s="16"/>
      <c r="G24" s="17" t="s">
        <v>6</v>
      </c>
      <c r="H24" s="18">
        <f>SUM(H23)</f>
        <v>45000000</v>
      </c>
      <c r="L24" s="42"/>
    </row>
    <row r="25" spans="1:12" ht="13.5" customHeight="1" thickBot="1">
      <c r="A25" s="37"/>
      <c r="B25" s="21" t="s">
        <v>49</v>
      </c>
      <c r="C25" s="21">
        <v>40388</v>
      </c>
      <c r="D25" s="21">
        <v>40191</v>
      </c>
      <c r="E25" s="21">
        <v>44025</v>
      </c>
      <c r="F25" s="22" t="s">
        <v>10</v>
      </c>
      <c r="G25" s="29" t="s">
        <v>4</v>
      </c>
      <c r="H25" s="68">
        <v>93110000</v>
      </c>
      <c r="L25" s="42"/>
    </row>
    <row r="26" spans="1:12" ht="13.5" customHeight="1" thickBot="1">
      <c r="A26" s="14" t="s">
        <v>35</v>
      </c>
      <c r="B26" s="15"/>
      <c r="C26" s="15"/>
      <c r="D26" s="15"/>
      <c r="E26" s="15"/>
      <c r="F26" s="16"/>
      <c r="G26" s="17" t="s">
        <v>6</v>
      </c>
      <c r="H26" s="18">
        <f>SUM(H25)</f>
        <v>93110000</v>
      </c>
      <c r="L26" s="42"/>
    </row>
    <row r="27" spans="1:12" ht="13.5" customHeight="1" thickBot="1">
      <c r="A27" s="69"/>
      <c r="B27" s="70" t="s">
        <v>56</v>
      </c>
      <c r="C27" s="70">
        <v>40394</v>
      </c>
      <c r="D27" s="70">
        <v>40212</v>
      </c>
      <c r="E27" s="70">
        <v>41124</v>
      </c>
      <c r="F27" s="71" t="s">
        <v>11</v>
      </c>
      <c r="G27" s="72" t="s">
        <v>12</v>
      </c>
      <c r="H27" s="73">
        <v>61525000</v>
      </c>
      <c r="L27" s="42"/>
    </row>
    <row r="28" spans="1:12" ht="13.5" customHeight="1" thickBot="1">
      <c r="A28" s="14" t="s">
        <v>36</v>
      </c>
      <c r="B28" s="15"/>
      <c r="C28" s="15"/>
      <c r="D28" s="15"/>
      <c r="E28" s="15"/>
      <c r="F28" s="16"/>
      <c r="G28" s="17" t="s">
        <v>6</v>
      </c>
      <c r="H28" s="18">
        <f>SUM(H27*1.95583)</f>
        <v>120332440.75</v>
      </c>
      <c r="I28" s="82"/>
      <c r="L28" s="42"/>
    </row>
    <row r="29" spans="1:12" ht="13.5" customHeight="1">
      <c r="A29" s="34"/>
      <c r="B29" s="35" t="s">
        <v>58</v>
      </c>
      <c r="C29" s="35">
        <v>40436</v>
      </c>
      <c r="D29" s="35">
        <v>40436</v>
      </c>
      <c r="E29" s="35">
        <v>40801</v>
      </c>
      <c r="F29" s="36" t="s">
        <v>14</v>
      </c>
      <c r="G29" s="19" t="s">
        <v>4</v>
      </c>
      <c r="H29" s="20">
        <v>115810000</v>
      </c>
      <c r="J29" s="46"/>
      <c r="L29" s="42"/>
    </row>
    <row r="30" spans="1:12" ht="13.5" customHeight="1" thickBot="1">
      <c r="A30" s="37"/>
      <c r="B30" s="29" t="s">
        <v>62</v>
      </c>
      <c r="C30" s="29">
        <v>40450</v>
      </c>
      <c r="D30" s="29">
        <v>40450</v>
      </c>
      <c r="E30" s="29">
        <v>45929</v>
      </c>
      <c r="F30" s="29" t="s">
        <v>51</v>
      </c>
      <c r="G30" s="23" t="s">
        <v>12</v>
      </c>
      <c r="H30" s="81">
        <v>234105000</v>
      </c>
      <c r="J30" s="46"/>
      <c r="L30" s="74"/>
    </row>
    <row r="31" spans="1:9" ht="13.5" customHeight="1" thickBot="1">
      <c r="A31" s="30" t="s">
        <v>15</v>
      </c>
      <c r="B31" s="13"/>
      <c r="C31" s="13"/>
      <c r="D31" s="13"/>
      <c r="E31" s="13"/>
      <c r="F31" s="31"/>
      <c r="G31" s="32" t="s">
        <v>6</v>
      </c>
      <c r="H31" s="33">
        <f>SUM(H29+H30*1.95583)</f>
        <v>573679582.15</v>
      </c>
      <c r="I31" s="46"/>
    </row>
    <row r="32" spans="1:12" ht="13.5" customHeight="1">
      <c r="A32" s="34"/>
      <c r="B32" s="35">
        <v>40462</v>
      </c>
      <c r="C32" s="35">
        <v>40464</v>
      </c>
      <c r="D32" s="35">
        <v>40212</v>
      </c>
      <c r="E32" s="35">
        <v>41124</v>
      </c>
      <c r="F32" s="36" t="s">
        <v>11</v>
      </c>
      <c r="G32" s="19" t="s">
        <v>12</v>
      </c>
      <c r="H32" s="20">
        <v>15000000</v>
      </c>
      <c r="J32" s="46"/>
      <c r="L32" s="42"/>
    </row>
    <row r="33" spans="1:10" ht="13.5" customHeight="1" thickBot="1">
      <c r="A33" s="37"/>
      <c r="B33" s="21">
        <v>40476</v>
      </c>
      <c r="C33" s="21">
        <v>40478</v>
      </c>
      <c r="D33" s="21">
        <v>40226</v>
      </c>
      <c r="E33" s="21">
        <v>42783</v>
      </c>
      <c r="F33" s="29" t="s">
        <v>13</v>
      </c>
      <c r="G33" s="23" t="s">
        <v>4</v>
      </c>
      <c r="H33" s="24">
        <v>30000000</v>
      </c>
      <c r="J33" s="42"/>
    </row>
    <row r="34" spans="1:10" ht="13.5" customHeight="1" thickBot="1">
      <c r="A34" s="30" t="s">
        <v>16</v>
      </c>
      <c r="B34" s="13"/>
      <c r="C34" s="13"/>
      <c r="D34" s="13"/>
      <c r="E34" s="13"/>
      <c r="F34" s="31"/>
      <c r="G34" s="41" t="s">
        <v>6</v>
      </c>
      <c r="H34" s="33">
        <f>SUM(H32*1.95583,H33)</f>
        <v>59337450</v>
      </c>
      <c r="I34" s="46"/>
      <c r="J34" s="43"/>
    </row>
    <row r="35" spans="1:12" ht="13.5" customHeight="1">
      <c r="A35" s="34"/>
      <c r="B35" s="35">
        <v>40490</v>
      </c>
      <c r="C35" s="35">
        <v>40492</v>
      </c>
      <c r="D35" s="35">
        <v>40191</v>
      </c>
      <c r="E35" s="35">
        <v>44025</v>
      </c>
      <c r="F35" s="36" t="s">
        <v>10</v>
      </c>
      <c r="G35" s="19" t="s">
        <v>4</v>
      </c>
      <c r="H35" s="20">
        <v>25000000</v>
      </c>
      <c r="J35" s="46"/>
      <c r="L35" s="42"/>
    </row>
    <row r="36" spans="1:10" ht="13.5" customHeight="1" thickBot="1">
      <c r="A36" s="37"/>
      <c r="B36" s="29">
        <v>40504</v>
      </c>
      <c r="C36" s="29">
        <v>40506</v>
      </c>
      <c r="D36" s="29">
        <v>40450</v>
      </c>
      <c r="E36" s="29">
        <v>45929</v>
      </c>
      <c r="F36" s="29" t="s">
        <v>51</v>
      </c>
      <c r="G36" s="23" t="s">
        <v>12</v>
      </c>
      <c r="H36" s="81" t="s">
        <v>54</v>
      </c>
      <c r="J36" s="42"/>
    </row>
    <row r="37" spans="1:10" ht="13.5" customHeight="1" thickBot="1">
      <c r="A37" s="53" t="s">
        <v>17</v>
      </c>
      <c r="B37" s="54"/>
      <c r="C37" s="54"/>
      <c r="D37" s="54"/>
      <c r="E37" s="54"/>
      <c r="F37" s="55"/>
      <c r="G37" s="56" t="s">
        <v>6</v>
      </c>
      <c r="H37" s="57">
        <f>+H35</f>
        <v>25000000</v>
      </c>
      <c r="J37" s="43"/>
    </row>
    <row r="38" spans="1:10" ht="14.25" customHeight="1">
      <c r="A38" s="34"/>
      <c r="B38" s="35">
        <v>40518</v>
      </c>
      <c r="C38" s="35">
        <v>40520</v>
      </c>
      <c r="D38" s="35">
        <v>40520</v>
      </c>
      <c r="E38" s="35">
        <v>40885</v>
      </c>
      <c r="F38" s="36" t="s">
        <v>14</v>
      </c>
      <c r="G38" s="19" t="s">
        <v>4</v>
      </c>
      <c r="H38" s="20">
        <v>35000000</v>
      </c>
      <c r="J38" s="77"/>
    </row>
    <row r="39" spans="1:8" ht="13.5" customHeight="1">
      <c r="A39" s="48"/>
      <c r="B39" s="49">
        <v>40525</v>
      </c>
      <c r="C39" s="49">
        <v>40527</v>
      </c>
      <c r="D39" s="49">
        <v>40212</v>
      </c>
      <c r="E39" s="49">
        <v>41124</v>
      </c>
      <c r="F39" s="50" t="s">
        <v>11</v>
      </c>
      <c r="G39" s="51" t="s">
        <v>12</v>
      </c>
      <c r="H39" s="52">
        <v>15000000</v>
      </c>
    </row>
    <row r="40" spans="1:8" ht="13.5" customHeight="1" thickBot="1">
      <c r="A40" s="37"/>
      <c r="B40" s="21">
        <v>40532</v>
      </c>
      <c r="C40" s="21">
        <v>40534</v>
      </c>
      <c r="D40" s="21">
        <v>40534</v>
      </c>
      <c r="E40" s="21">
        <v>41812</v>
      </c>
      <c r="F40" s="22" t="s">
        <v>48</v>
      </c>
      <c r="G40" s="23" t="s">
        <v>4</v>
      </c>
      <c r="H40" s="24">
        <v>30000000</v>
      </c>
    </row>
    <row r="41" spans="1:9" ht="13.5" customHeight="1" thickBot="1">
      <c r="A41" s="14" t="s">
        <v>18</v>
      </c>
      <c r="B41" s="15"/>
      <c r="C41" s="15"/>
      <c r="D41" s="15"/>
      <c r="E41" s="15"/>
      <c r="F41" s="16"/>
      <c r="G41" s="17" t="s">
        <v>6</v>
      </c>
      <c r="H41" s="18">
        <f>SUM(H38,H39*1.95583,H40)</f>
        <v>94337450</v>
      </c>
      <c r="I41" s="47"/>
    </row>
    <row r="42" spans="1:9" ht="13.5" customHeight="1" thickBot="1">
      <c r="A42" s="14" t="s">
        <v>44</v>
      </c>
      <c r="B42" s="38"/>
      <c r="C42" s="38"/>
      <c r="D42" s="38"/>
      <c r="E42" s="38"/>
      <c r="F42" s="39"/>
      <c r="G42" s="40"/>
      <c r="H42" s="18">
        <f>SUM(H14,H10,H5,H18,H22,H24,H26,H28,H31,H34,H37,H41)</f>
        <v>1508146722.9</v>
      </c>
      <c r="I42" s="46"/>
    </row>
    <row r="43" spans="1:8" ht="13.5" customHeight="1">
      <c r="A43" s="75"/>
      <c r="B43" s="75"/>
      <c r="C43" s="76"/>
      <c r="D43" s="76"/>
      <c r="E43" s="76"/>
      <c r="F43" s="76"/>
      <c r="G43" s="76"/>
      <c r="H43" s="46"/>
    </row>
    <row r="44" spans="1:7" ht="13.5" customHeight="1">
      <c r="A44" s="75" t="s">
        <v>42</v>
      </c>
      <c r="B44" s="75"/>
      <c r="C44" s="76"/>
      <c r="D44" s="76"/>
      <c r="E44" s="76"/>
      <c r="F44" s="76"/>
      <c r="G44" s="76"/>
    </row>
    <row r="45" spans="1:9" ht="13.5" customHeight="1">
      <c r="A45" s="86" t="s">
        <v>55</v>
      </c>
      <c r="B45" s="87"/>
      <c r="C45" s="87"/>
      <c r="D45" s="87"/>
      <c r="E45" s="87"/>
      <c r="F45" s="87"/>
      <c r="G45" s="87"/>
      <c r="H45" s="87"/>
      <c r="I45" s="47"/>
    </row>
    <row r="46" spans="1:10" ht="13.5" customHeight="1">
      <c r="A46" s="86" t="s">
        <v>37</v>
      </c>
      <c r="B46" s="87"/>
      <c r="C46" s="87"/>
      <c r="D46" s="87"/>
      <c r="E46" s="87"/>
      <c r="F46" s="87"/>
      <c r="G46" s="87"/>
      <c r="H46" s="87"/>
      <c r="J46" s="43"/>
    </row>
    <row r="47" spans="1:8" ht="13.5" customHeight="1">
      <c r="A47" s="86" t="s">
        <v>38</v>
      </c>
      <c r="B47" s="87"/>
      <c r="C47" s="87"/>
      <c r="D47" s="87"/>
      <c r="E47" s="87"/>
      <c r="F47" s="87"/>
      <c r="G47" s="87"/>
      <c r="H47" s="87"/>
    </row>
    <row r="48" spans="1:8" ht="13.5" customHeight="1">
      <c r="A48" s="86" t="s">
        <v>39</v>
      </c>
      <c r="B48" s="87"/>
      <c r="C48" s="87"/>
      <c r="D48" s="87"/>
      <c r="E48" s="87"/>
      <c r="F48" s="87"/>
      <c r="G48" s="87"/>
      <c r="H48" s="87"/>
    </row>
    <row r="49" spans="1:8" ht="12.75">
      <c r="A49" s="86" t="s">
        <v>40</v>
      </c>
      <c r="B49" s="87"/>
      <c r="C49" s="87"/>
      <c r="D49" s="87"/>
      <c r="E49" s="87"/>
      <c r="F49" s="87"/>
      <c r="G49" s="87"/>
      <c r="H49" s="87"/>
    </row>
    <row r="50" spans="1:8" ht="23.25" customHeight="1">
      <c r="A50" s="86" t="s">
        <v>45</v>
      </c>
      <c r="B50" s="87"/>
      <c r="C50" s="87"/>
      <c r="D50" s="87"/>
      <c r="E50" s="87"/>
      <c r="F50" s="87"/>
      <c r="G50" s="87"/>
      <c r="H50" s="87"/>
    </row>
    <row r="51" spans="1:8" ht="13.5" customHeight="1">
      <c r="A51" s="84" t="s">
        <v>41</v>
      </c>
      <c r="B51" s="85"/>
      <c r="C51" s="85"/>
      <c r="D51" s="85"/>
      <c r="E51" s="85"/>
      <c r="F51" s="85"/>
      <c r="G51" s="85"/>
      <c r="H51" s="85"/>
    </row>
    <row r="52" spans="1:8" ht="25.5" customHeight="1">
      <c r="A52" s="84" t="s">
        <v>50</v>
      </c>
      <c r="B52" s="85"/>
      <c r="C52" s="85"/>
      <c r="D52" s="85"/>
      <c r="E52" s="85"/>
      <c r="F52" s="85"/>
      <c r="G52" s="85"/>
      <c r="H52" s="85"/>
    </row>
    <row r="53" spans="1:8" ht="14.25" customHeight="1">
      <c r="A53" s="84" t="s">
        <v>57</v>
      </c>
      <c r="B53" s="85"/>
      <c r="C53" s="85"/>
      <c r="D53" s="85"/>
      <c r="E53" s="85"/>
      <c r="F53" s="85"/>
      <c r="G53" s="85"/>
      <c r="H53" s="85"/>
    </row>
    <row r="54" spans="1:8" ht="14.25" customHeight="1">
      <c r="A54" s="84" t="s">
        <v>60</v>
      </c>
      <c r="B54" s="85"/>
      <c r="C54" s="85"/>
      <c r="D54" s="85"/>
      <c r="E54" s="85"/>
      <c r="F54" s="85"/>
      <c r="G54" s="85"/>
      <c r="H54" s="85"/>
    </row>
    <row r="55" spans="1:8" ht="14.25" customHeight="1">
      <c r="A55" s="84" t="s">
        <v>61</v>
      </c>
      <c r="B55" s="85"/>
      <c r="C55" s="85"/>
      <c r="D55" s="85"/>
      <c r="E55" s="85"/>
      <c r="F55" s="85"/>
      <c r="G55" s="85"/>
      <c r="H55" s="85"/>
    </row>
    <row r="56" spans="1:8" ht="13.5" customHeight="1">
      <c r="A56" s="86" t="s">
        <v>43</v>
      </c>
      <c r="B56" s="87"/>
      <c r="C56" s="87"/>
      <c r="D56" s="87"/>
      <c r="E56" s="87"/>
      <c r="F56" s="87"/>
      <c r="G56" s="87"/>
      <c r="H56" s="87"/>
    </row>
    <row r="57" spans="1:8" ht="16.5" customHeight="1">
      <c r="A57" s="94" t="s">
        <v>66</v>
      </c>
      <c r="B57" s="94"/>
      <c r="C57" s="94"/>
      <c r="D57" s="94"/>
      <c r="E57" s="94"/>
      <c r="F57" s="94"/>
      <c r="G57" s="94"/>
      <c r="H57" s="94"/>
    </row>
    <row r="58" spans="1:8" ht="13.5" customHeight="1">
      <c r="A58" s="86" t="s">
        <v>46</v>
      </c>
      <c r="B58" s="87"/>
      <c r="C58" s="87"/>
      <c r="D58" s="87"/>
      <c r="E58" s="87"/>
      <c r="F58" s="87"/>
      <c r="G58" s="87"/>
      <c r="H58" s="87"/>
    </row>
    <row r="59" ht="13.5" customHeight="1"/>
    <row r="60" spans="1:8" ht="13.5" customHeight="1">
      <c r="A60" s="88"/>
      <c r="B60" s="88"/>
      <c r="C60" s="88"/>
      <c r="D60" s="88"/>
      <c r="E60" s="88"/>
      <c r="F60" s="88"/>
      <c r="G60" s="88"/>
      <c r="H60" s="88"/>
    </row>
    <row r="61" ht="13.5" customHeight="1"/>
    <row r="62" spans="1:17" ht="13.5" customHeight="1">
      <c r="A62" s="88"/>
      <c r="B62" s="89"/>
      <c r="C62" s="89"/>
      <c r="D62" s="89"/>
      <c r="E62" s="89"/>
      <c r="F62" s="89"/>
      <c r="G62" s="89"/>
      <c r="H62" s="89"/>
      <c r="J62" s="3"/>
      <c r="K62" s="4"/>
      <c r="L62" s="4"/>
      <c r="M62" s="4"/>
      <c r="N62" s="4"/>
      <c r="O62" s="4"/>
      <c r="P62" s="5"/>
      <c r="Q62" s="6"/>
    </row>
    <row r="63" spans="1:17" ht="13.5" customHeight="1">
      <c r="A63" s="88"/>
      <c r="B63" s="89"/>
      <c r="C63" s="89"/>
      <c r="D63" s="89"/>
      <c r="E63" s="89"/>
      <c r="F63" s="89"/>
      <c r="G63" s="89"/>
      <c r="H63" s="89"/>
      <c r="J63" s="12"/>
      <c r="K63" s="4"/>
      <c r="L63" s="4"/>
      <c r="M63" s="4"/>
      <c r="N63" s="4"/>
      <c r="O63" s="7"/>
      <c r="P63" s="5"/>
      <c r="Q63" s="8"/>
    </row>
    <row r="64" spans="10:17" ht="13.5" customHeight="1">
      <c r="J64" s="12"/>
      <c r="K64" s="9"/>
      <c r="L64" s="9"/>
      <c r="M64" s="9"/>
      <c r="N64" s="9"/>
      <c r="O64" s="9"/>
      <c r="P64" s="10"/>
      <c r="Q64" s="11"/>
    </row>
    <row r="65" spans="10:17" ht="13.5" customHeight="1">
      <c r="J65" s="12"/>
      <c r="K65" s="9"/>
      <c r="L65" s="9"/>
      <c r="M65" s="9"/>
      <c r="N65" s="9"/>
      <c r="O65" s="9"/>
      <c r="P65" s="10"/>
      <c r="Q65" s="11"/>
    </row>
    <row r="66" spans="10:17" ht="13.5" customHeight="1">
      <c r="J66" s="12"/>
      <c r="K66" s="9"/>
      <c r="L66" s="9"/>
      <c r="M66" s="9"/>
      <c r="N66" s="9"/>
      <c r="O66" s="9"/>
      <c r="P66" s="10"/>
      <c r="Q66" s="11"/>
    </row>
    <row r="67" spans="10:17" ht="13.5" customHeight="1">
      <c r="J67" s="12"/>
      <c r="K67" s="9"/>
      <c r="L67" s="9"/>
      <c r="M67" s="9"/>
      <c r="N67" s="9"/>
      <c r="O67" s="9"/>
      <c r="P67" s="10"/>
      <c r="Q67" s="11"/>
    </row>
    <row r="68" ht="17.25" customHeight="1"/>
    <row r="69" ht="25.5" customHeight="1"/>
    <row r="70" ht="24" customHeight="1">
      <c r="I70" s="1"/>
    </row>
    <row r="71" ht="26.25" customHeight="1"/>
    <row r="72" ht="9" customHeight="1"/>
    <row r="73" ht="23.25" customHeight="1"/>
    <row r="75" ht="24.75" customHeight="1"/>
    <row r="76" ht="12.75">
      <c r="J76" s="2"/>
    </row>
    <row r="77" ht="24" customHeight="1"/>
    <row r="79" ht="24.75" customHeight="1"/>
  </sheetData>
  <mergeCells count="18">
    <mergeCell ref="A1:H1"/>
    <mergeCell ref="A46:H46"/>
    <mergeCell ref="A47:H47"/>
    <mergeCell ref="A48:H48"/>
    <mergeCell ref="A45:H45"/>
    <mergeCell ref="A63:H63"/>
    <mergeCell ref="A57:H57"/>
    <mergeCell ref="A56:H56"/>
    <mergeCell ref="A58:H58"/>
    <mergeCell ref="A60:H60"/>
    <mergeCell ref="A62:H62"/>
    <mergeCell ref="A55:H55"/>
    <mergeCell ref="A54:H54"/>
    <mergeCell ref="A53:H53"/>
    <mergeCell ref="A49:H49"/>
    <mergeCell ref="A50:H50"/>
    <mergeCell ref="A51:H51"/>
    <mergeCell ref="A52:H52"/>
  </mergeCells>
  <printOptions/>
  <pageMargins left="0.72" right="0.22" top="0.5" bottom="0.24" header="0.24" footer="0.17"/>
  <pageSetup horizontalDpi="600" verticalDpi="600" orientation="portrait" paperSize="9" scale="93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26" sqref="A26"/>
    </sheetView>
  </sheetViews>
  <sheetFormatPr defaultColWidth="9.140625" defaultRowHeight="12.75"/>
  <cols>
    <col min="1" max="1" width="14.140625" style="0" customWidth="1"/>
    <col min="2" max="2" width="11.00390625" style="0" customWidth="1"/>
    <col min="3" max="3" width="10.28125" style="0" customWidth="1"/>
    <col min="4" max="4" width="11.421875" style="0" customWidth="1"/>
    <col min="5" max="5" width="9.7109375" style="0" customWidth="1"/>
    <col min="6" max="6" width="11.57421875" style="0" customWidth="1"/>
    <col min="7" max="7" width="7.8515625" style="0" customWidth="1"/>
    <col min="8" max="8" width="14.00390625" style="0" customWidth="1"/>
    <col min="9" max="9" width="19.140625" style="0" customWidth="1"/>
    <col min="10" max="10" width="17.140625" style="0" customWidth="1"/>
    <col min="11" max="11" width="10.7109375" style="0" customWidth="1"/>
    <col min="12" max="12" width="10.140625" style="0" bestFit="1" customWidth="1"/>
  </cols>
  <sheetData>
    <row r="1" spans="1:8" ht="30.75" customHeight="1" thickBot="1">
      <c r="A1" s="90" t="s">
        <v>52</v>
      </c>
      <c r="B1" s="90"/>
      <c r="C1" s="90"/>
      <c r="D1" s="90"/>
      <c r="E1" s="90"/>
      <c r="F1" s="90"/>
      <c r="G1" s="90"/>
      <c r="H1" s="90"/>
    </row>
    <row r="2" spans="1:8" ht="41.25" customHeight="1" thickBot="1">
      <c r="A2" s="25" t="s">
        <v>9</v>
      </c>
      <c r="B2" s="26" t="s">
        <v>0</v>
      </c>
      <c r="C2" s="26" t="s">
        <v>7</v>
      </c>
      <c r="D2" s="26" t="s">
        <v>8</v>
      </c>
      <c r="E2" s="26" t="s">
        <v>1</v>
      </c>
      <c r="F2" s="26" t="s">
        <v>2</v>
      </c>
      <c r="G2" s="27" t="s">
        <v>5</v>
      </c>
      <c r="H2" s="28" t="s">
        <v>3</v>
      </c>
    </row>
    <row r="3" spans="1:9" ht="15.75" customHeight="1">
      <c r="A3" s="34"/>
      <c r="B3" s="35" t="s">
        <v>63</v>
      </c>
      <c r="C3" s="35">
        <v>40436</v>
      </c>
      <c r="D3" s="35">
        <v>40436</v>
      </c>
      <c r="E3" s="35">
        <v>40801</v>
      </c>
      <c r="F3" s="36" t="s">
        <v>14</v>
      </c>
      <c r="G3" s="19" t="s">
        <v>4</v>
      </c>
      <c r="H3" s="20">
        <v>115810000</v>
      </c>
      <c r="I3" s="46"/>
    </row>
    <row r="4" spans="1:8" ht="13.5" customHeight="1" thickBot="1">
      <c r="A4" s="37"/>
      <c r="B4" s="29" t="s">
        <v>64</v>
      </c>
      <c r="C4" s="29">
        <v>40450</v>
      </c>
      <c r="D4" s="29">
        <v>40450</v>
      </c>
      <c r="E4" s="29">
        <v>45929</v>
      </c>
      <c r="F4" s="29" t="s">
        <v>51</v>
      </c>
      <c r="G4" s="23" t="s">
        <v>12</v>
      </c>
      <c r="H4" s="81">
        <v>234105000</v>
      </c>
    </row>
    <row r="5" spans="1:8" ht="13.5" customHeight="1" thickBot="1">
      <c r="A5" s="30" t="s">
        <v>15</v>
      </c>
      <c r="B5" s="13"/>
      <c r="C5" s="13"/>
      <c r="D5" s="13"/>
      <c r="E5" s="13"/>
      <c r="F5" s="31"/>
      <c r="G5" s="32" t="s">
        <v>6</v>
      </c>
      <c r="H5" s="33">
        <f>SUM(H3+H4*1.95583)</f>
        <v>573679582.15</v>
      </c>
    </row>
    <row r="6" spans="1:8" ht="13.5" customHeight="1">
      <c r="A6" s="34"/>
      <c r="B6" s="35">
        <v>40462</v>
      </c>
      <c r="C6" s="35">
        <v>40464</v>
      </c>
      <c r="D6" s="35">
        <v>40212</v>
      </c>
      <c r="E6" s="35">
        <v>41124</v>
      </c>
      <c r="F6" s="36" t="s">
        <v>11</v>
      </c>
      <c r="G6" s="19" t="s">
        <v>12</v>
      </c>
      <c r="H6" s="20">
        <v>15000000</v>
      </c>
    </row>
    <row r="7" spans="1:9" ht="13.5" customHeight="1" thickBot="1">
      <c r="A7" s="37"/>
      <c r="B7" s="21">
        <v>40476</v>
      </c>
      <c r="C7" s="21">
        <v>40478</v>
      </c>
      <c r="D7" s="21">
        <v>40226</v>
      </c>
      <c r="E7" s="21">
        <v>42783</v>
      </c>
      <c r="F7" s="29" t="s">
        <v>13</v>
      </c>
      <c r="G7" s="23" t="s">
        <v>4</v>
      </c>
      <c r="H7" s="24">
        <v>30000000</v>
      </c>
      <c r="I7" s="46"/>
    </row>
    <row r="8" spans="1:8" ht="13.5" customHeight="1" thickBot="1">
      <c r="A8" s="30" t="s">
        <v>16</v>
      </c>
      <c r="B8" s="13"/>
      <c r="C8" s="13"/>
      <c r="D8" s="13"/>
      <c r="E8" s="13"/>
      <c r="F8" s="31"/>
      <c r="G8" s="41" t="s">
        <v>6</v>
      </c>
      <c r="H8" s="33">
        <f>SUM(H6*1.95583,H7)</f>
        <v>59337450</v>
      </c>
    </row>
    <row r="9" spans="1:9" ht="13.5" customHeight="1">
      <c r="A9" s="34"/>
      <c r="B9" s="35">
        <v>40490</v>
      </c>
      <c r="C9" s="35">
        <v>40492</v>
      </c>
      <c r="D9" s="35">
        <v>40191</v>
      </c>
      <c r="E9" s="35">
        <v>44025</v>
      </c>
      <c r="F9" s="36" t="s">
        <v>10</v>
      </c>
      <c r="G9" s="19" t="s">
        <v>4</v>
      </c>
      <c r="H9" s="20">
        <v>25000000</v>
      </c>
      <c r="I9" s="46"/>
    </row>
    <row r="10" spans="1:8" ht="13.5" customHeight="1" thickBot="1">
      <c r="A10" s="37"/>
      <c r="B10" s="29">
        <v>40504</v>
      </c>
      <c r="C10" s="29">
        <v>40506</v>
      </c>
      <c r="D10" s="29">
        <v>40450</v>
      </c>
      <c r="E10" s="29">
        <v>45929</v>
      </c>
      <c r="F10" s="29" t="s">
        <v>51</v>
      </c>
      <c r="G10" s="23" t="s">
        <v>12</v>
      </c>
      <c r="H10" s="81" t="s">
        <v>54</v>
      </c>
    </row>
    <row r="11" spans="1:13" ht="13.5" customHeight="1" thickBot="1">
      <c r="A11" s="53" t="s">
        <v>17</v>
      </c>
      <c r="B11" s="54"/>
      <c r="C11" s="54"/>
      <c r="D11" s="54"/>
      <c r="E11" s="54"/>
      <c r="F11" s="55"/>
      <c r="G11" s="56" t="s">
        <v>6</v>
      </c>
      <c r="H11" s="57">
        <f>+H9</f>
        <v>25000000</v>
      </c>
      <c r="K11" s="42"/>
      <c r="L11" s="44"/>
      <c r="M11" s="45"/>
    </row>
    <row r="12" spans="1:11" ht="13.5" customHeight="1">
      <c r="A12" s="34"/>
      <c r="B12" s="35">
        <v>40518</v>
      </c>
      <c r="C12" s="35">
        <v>40520</v>
      </c>
      <c r="D12" s="35">
        <v>40520</v>
      </c>
      <c r="E12" s="35">
        <v>40885</v>
      </c>
      <c r="F12" s="36" t="s">
        <v>14</v>
      </c>
      <c r="G12" s="19" t="s">
        <v>4</v>
      </c>
      <c r="H12" s="20">
        <v>35000000</v>
      </c>
      <c r="I12" s="46"/>
      <c r="K12" s="43"/>
    </row>
    <row r="13" spans="1:12" ht="13.5" customHeight="1">
      <c r="A13" s="48"/>
      <c r="B13" s="49">
        <v>40525</v>
      </c>
      <c r="C13" s="49">
        <v>40527</v>
      </c>
      <c r="D13" s="49">
        <v>40212</v>
      </c>
      <c r="E13" s="49">
        <v>41124</v>
      </c>
      <c r="F13" s="50" t="s">
        <v>11</v>
      </c>
      <c r="G13" s="51" t="s">
        <v>12</v>
      </c>
      <c r="H13" s="52">
        <v>15000000</v>
      </c>
      <c r="L13" s="42"/>
    </row>
    <row r="14" spans="1:12" ht="13.5" customHeight="1" thickBot="1">
      <c r="A14" s="37"/>
      <c r="B14" s="21">
        <v>40532</v>
      </c>
      <c r="C14" s="21">
        <v>40534</v>
      </c>
      <c r="D14" s="21">
        <v>40534</v>
      </c>
      <c r="E14" s="21">
        <v>41812</v>
      </c>
      <c r="F14" s="22" t="s">
        <v>48</v>
      </c>
      <c r="G14" s="23" t="s">
        <v>4</v>
      </c>
      <c r="H14" s="24">
        <v>30000000</v>
      </c>
      <c r="I14" s="46"/>
      <c r="J14" s="47"/>
      <c r="L14" s="42"/>
    </row>
    <row r="15" spans="1:12" ht="13.5" customHeight="1" thickBot="1">
      <c r="A15" s="14" t="s">
        <v>18</v>
      </c>
      <c r="B15" s="15"/>
      <c r="C15" s="15"/>
      <c r="D15" s="15"/>
      <c r="E15" s="15"/>
      <c r="F15" s="16"/>
      <c r="G15" s="17" t="s">
        <v>6</v>
      </c>
      <c r="H15" s="18">
        <f>SUM(H12,H13*1.95583,H14)</f>
        <v>94337450</v>
      </c>
      <c r="I15" s="46"/>
      <c r="L15" s="42"/>
    </row>
    <row r="16" spans="1:9" ht="13.5" customHeight="1" thickBot="1">
      <c r="A16" s="53" t="s">
        <v>19</v>
      </c>
      <c r="B16" s="78"/>
      <c r="C16" s="78"/>
      <c r="D16" s="78"/>
      <c r="E16" s="78"/>
      <c r="F16" s="79"/>
      <c r="G16" s="80"/>
      <c r="H16" s="57">
        <f>SUM(H11,H8,H5,H15)</f>
        <v>752354482.15</v>
      </c>
      <c r="I16" s="46"/>
    </row>
    <row r="17" ht="13.5" customHeight="1">
      <c r="H17" s="11"/>
    </row>
    <row r="18" spans="1:8" ht="13.5" customHeight="1">
      <c r="A18" s="92" t="s">
        <v>20</v>
      </c>
      <c r="B18" s="93"/>
      <c r="C18" s="93"/>
      <c r="D18" s="93"/>
      <c r="E18" s="93"/>
      <c r="F18" s="93"/>
      <c r="G18" s="93"/>
      <c r="H18" s="93"/>
    </row>
    <row r="19" spans="1:256" ht="13.5" customHeight="1">
      <c r="A19" s="91" t="s">
        <v>59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3.5" customHeight="1">
      <c r="A20" s="91" t="s">
        <v>65</v>
      </c>
      <c r="B20" s="91"/>
      <c r="C20" s="91"/>
      <c r="D20" s="91"/>
      <c r="E20" s="91"/>
      <c r="F20" s="91"/>
      <c r="G20" s="91"/>
      <c r="H20" s="91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8" ht="13.5" customHeight="1">
      <c r="A21" s="88" t="s">
        <v>53</v>
      </c>
      <c r="B21" s="89"/>
      <c r="C21" s="89"/>
      <c r="D21" s="89"/>
      <c r="E21" s="89"/>
      <c r="F21" s="89"/>
      <c r="G21" s="89"/>
      <c r="H21" s="89"/>
    </row>
    <row r="22" spans="1:8" ht="17.25" customHeight="1">
      <c r="A22" s="94" t="s">
        <v>66</v>
      </c>
      <c r="B22" s="94"/>
      <c r="C22" s="94"/>
      <c r="D22" s="94"/>
      <c r="E22" s="94"/>
      <c r="F22" s="94"/>
      <c r="G22" s="94"/>
      <c r="H22" s="94"/>
    </row>
    <row r="23" spans="1:10" ht="13.5" customHeight="1">
      <c r="A23" s="88"/>
      <c r="B23" s="88"/>
      <c r="C23" s="88"/>
      <c r="D23" s="88"/>
      <c r="E23" s="88"/>
      <c r="F23" s="88"/>
      <c r="G23" s="88"/>
      <c r="H23" s="88"/>
      <c r="I23" s="47"/>
      <c r="J23" s="43"/>
    </row>
    <row r="24" spans="1:9" ht="13.5" customHeight="1">
      <c r="A24" s="88"/>
      <c r="B24" s="88"/>
      <c r="C24" s="88"/>
      <c r="D24" s="88"/>
      <c r="E24" s="88"/>
      <c r="F24" s="88"/>
      <c r="G24" s="88"/>
      <c r="H24" s="88"/>
      <c r="I24" s="46"/>
    </row>
    <row r="25" spans="1:8" ht="13.5" customHeight="1">
      <c r="A25" s="88"/>
      <c r="B25" s="88"/>
      <c r="C25" s="88"/>
      <c r="D25" s="88"/>
      <c r="E25" s="88"/>
      <c r="F25" s="88"/>
      <c r="G25" s="88"/>
      <c r="H25" s="88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spans="10:17" ht="13.5" customHeight="1">
      <c r="J35" s="3"/>
      <c r="K35" s="4"/>
      <c r="L35" s="4"/>
      <c r="M35" s="4"/>
      <c r="N35" s="4"/>
      <c r="O35" s="4"/>
      <c r="P35" s="5"/>
      <c r="Q35" s="6"/>
    </row>
    <row r="36" spans="10:17" ht="13.5" customHeight="1">
      <c r="J36" s="12"/>
      <c r="K36" s="4"/>
      <c r="L36" s="4"/>
      <c r="M36" s="4"/>
      <c r="N36" s="4"/>
      <c r="O36" s="7"/>
      <c r="P36" s="5"/>
      <c r="Q36" s="8"/>
    </row>
    <row r="37" spans="10:17" ht="13.5" customHeight="1">
      <c r="J37" s="12"/>
      <c r="K37" s="9"/>
      <c r="L37" s="9"/>
      <c r="M37" s="9"/>
      <c r="N37" s="9"/>
      <c r="O37" s="9"/>
      <c r="P37" s="10"/>
      <c r="Q37" s="11"/>
    </row>
    <row r="38" spans="10:17" ht="13.5" customHeight="1">
      <c r="J38" s="12"/>
      <c r="K38" s="9"/>
      <c r="L38" s="9"/>
      <c r="M38" s="9"/>
      <c r="N38" s="9"/>
      <c r="O38" s="9"/>
      <c r="P38" s="10"/>
      <c r="Q38" s="11"/>
    </row>
    <row r="39" spans="10:17" ht="13.5" customHeight="1">
      <c r="J39" s="12"/>
      <c r="K39" s="9"/>
      <c r="L39" s="9"/>
      <c r="M39" s="9"/>
      <c r="N39" s="9"/>
      <c r="O39" s="9"/>
      <c r="P39" s="10"/>
      <c r="Q39" s="11"/>
    </row>
    <row r="40" spans="10:17" ht="13.5" customHeight="1">
      <c r="J40" s="12"/>
      <c r="K40" s="9"/>
      <c r="L40" s="9"/>
      <c r="M40" s="9"/>
      <c r="N40" s="9"/>
      <c r="O40" s="9"/>
      <c r="P40" s="10"/>
      <c r="Q40" s="11"/>
    </row>
    <row r="41" ht="17.25" customHeight="1"/>
    <row r="42" ht="25.5" customHeight="1"/>
    <row r="43" ht="24" customHeight="1">
      <c r="I43" s="1"/>
    </row>
    <row r="44" ht="26.25" customHeight="1"/>
    <row r="45" ht="9" customHeight="1"/>
    <row r="46" ht="23.25" customHeight="1"/>
    <row r="48" ht="24.75" customHeight="1"/>
    <row r="49" ht="12.75">
      <c r="J49" s="2"/>
    </row>
    <row r="50" ht="24" customHeight="1"/>
    <row r="52" ht="24.75" customHeight="1"/>
  </sheetData>
  <mergeCells count="40">
    <mergeCell ref="A21:H21"/>
    <mergeCell ref="A24:H24"/>
    <mergeCell ref="A25:H25"/>
    <mergeCell ref="A18:H18"/>
    <mergeCell ref="A22:H22"/>
    <mergeCell ref="A23:H23"/>
    <mergeCell ref="A20:H20"/>
    <mergeCell ref="AG19:AN19"/>
    <mergeCell ref="AO19:AV19"/>
    <mergeCell ref="AW19:BD19"/>
    <mergeCell ref="A1:H1"/>
    <mergeCell ref="A19:H19"/>
    <mergeCell ref="I19:P19"/>
    <mergeCell ref="Q19:X19"/>
    <mergeCell ref="Y19:AF19"/>
    <mergeCell ref="BE19:BL19"/>
    <mergeCell ref="BM19:BT19"/>
    <mergeCell ref="BU19:CB19"/>
    <mergeCell ref="CC19:CJ19"/>
    <mergeCell ref="CK19:CR19"/>
    <mergeCell ref="CS19:CZ19"/>
    <mergeCell ref="DA19:DH19"/>
    <mergeCell ref="DI19:DP19"/>
    <mergeCell ref="DQ19:DX19"/>
    <mergeCell ref="DY19:EF19"/>
    <mergeCell ref="EG19:EN19"/>
    <mergeCell ref="EO19:EV19"/>
    <mergeCell ref="EW19:FD19"/>
    <mergeCell ref="FE19:FL19"/>
    <mergeCell ref="FM19:FT19"/>
    <mergeCell ref="FU19:GB19"/>
    <mergeCell ref="GC19:GJ19"/>
    <mergeCell ref="GK19:GR19"/>
    <mergeCell ref="GS19:GZ19"/>
    <mergeCell ref="HA19:HH19"/>
    <mergeCell ref="IO19:IV19"/>
    <mergeCell ref="HI19:HP19"/>
    <mergeCell ref="HQ19:HX19"/>
    <mergeCell ref="HY19:IF19"/>
    <mergeCell ref="IG19:IN19"/>
  </mergeCells>
  <printOptions/>
  <pageMargins left="0.81" right="0.26" top="0.57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ksaeva</cp:lastModifiedBy>
  <cp:lastPrinted>2010-09-29T05:35:27Z</cp:lastPrinted>
  <dcterms:created xsi:type="dcterms:W3CDTF">2004-12-08T11:37:54Z</dcterms:created>
  <dcterms:modified xsi:type="dcterms:W3CDTF">2010-11-10T08:34:47Z</dcterms:modified>
  <cp:category/>
  <cp:version/>
  <cp:contentType/>
  <cp:contentStatus/>
</cp:coreProperties>
</file>