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RAVKI\SCF spravki\INTERNET\2021-2027\2025\03.2025\"/>
    </mc:Choice>
  </mc:AlternateContent>
  <bookViews>
    <workbookView xWindow="0" yWindow="0" windowWidth="28800" windowHeight="11730"/>
  </bookViews>
  <sheets>
    <sheet name="SCF_financial info_EUR_BUL" sheetId="5" r:id="rId1"/>
  </sheets>
  <calcPr calcId="162913"/>
</workbook>
</file>

<file path=xl/calcChain.xml><?xml version="1.0" encoding="utf-8"?>
<calcChain xmlns="http://schemas.openxmlformats.org/spreadsheetml/2006/main">
  <c r="H9" i="5" l="1"/>
  <c r="H8" i="5"/>
  <c r="H6" i="5"/>
  <c r="G5" i="5"/>
  <c r="H17" i="5"/>
  <c r="O17" i="5" l="1"/>
  <c r="O16" i="5"/>
  <c r="O15" i="5"/>
  <c r="O14" i="5"/>
  <c r="O13" i="5"/>
  <c r="O12" i="5"/>
  <c r="O11" i="5"/>
  <c r="O10" i="5"/>
  <c r="O9" i="5"/>
  <c r="O7" i="5"/>
  <c r="O6" i="5"/>
  <c r="L5" i="5" l="1"/>
  <c r="O5" i="5" l="1"/>
  <c r="H10" i="5" l="1"/>
  <c r="F8" i="5" l="1"/>
  <c r="K13" i="5" l="1"/>
  <c r="K14" i="5"/>
  <c r="K15" i="5"/>
  <c r="K16" i="5"/>
  <c r="K17" i="5"/>
  <c r="K12" i="5"/>
  <c r="CC13" i="5" l="1"/>
  <c r="CD13" i="5" s="1"/>
  <c r="CF13" i="5" s="1"/>
  <c r="N13" i="5"/>
  <c r="CC14" i="5"/>
  <c r="CD14" i="5" s="1"/>
  <c r="N14" i="5"/>
  <c r="CC12" i="5"/>
  <c r="CD12" i="5" s="1"/>
  <c r="N12" i="5"/>
  <c r="CC15" i="5"/>
  <c r="CD15" i="5" s="1"/>
  <c r="N15" i="5"/>
  <c r="CC16" i="5"/>
  <c r="CD16" i="5" s="1"/>
  <c r="CF16" i="5" s="1"/>
  <c r="N16" i="5"/>
  <c r="CC17" i="5"/>
  <c r="CD17" i="5" s="1"/>
  <c r="CF17" i="5" s="1"/>
  <c r="N17" i="5"/>
  <c r="E13" i="5"/>
  <c r="E12" i="5" l="1"/>
  <c r="H16" i="5" l="1"/>
  <c r="K7" i="5" l="1"/>
  <c r="K11" i="5"/>
  <c r="CC11" i="5" l="1"/>
  <c r="CD11" i="5" s="1"/>
  <c r="N11" i="5"/>
  <c r="CC7" i="5"/>
  <c r="CD7" i="5" s="1"/>
  <c r="CF7" i="5" s="1"/>
  <c r="N7" i="5"/>
  <c r="H11" i="5"/>
  <c r="E11" i="5"/>
  <c r="M5" i="5" l="1"/>
  <c r="M8" i="5"/>
  <c r="M18" i="5" l="1"/>
  <c r="L8" i="5" l="1"/>
  <c r="O8" i="5" l="1"/>
  <c r="L18" i="5"/>
  <c r="H7" i="5"/>
  <c r="O18" i="5" l="1"/>
  <c r="L21" i="5"/>
  <c r="H13" i="5"/>
  <c r="H14" i="5"/>
  <c r="E7" i="5" l="1"/>
  <c r="E17" i="5" l="1"/>
  <c r="E16" i="5"/>
  <c r="H15" i="5"/>
  <c r="E15" i="5"/>
  <c r="E14" i="5"/>
  <c r="H12" i="5"/>
  <c r="E10" i="5"/>
  <c r="E9" i="5"/>
  <c r="G8" i="5"/>
  <c r="D8" i="5"/>
  <c r="C8" i="5"/>
  <c r="E6" i="5"/>
  <c r="E5" i="5" s="1"/>
  <c r="F5" i="5"/>
  <c r="D5" i="5"/>
  <c r="C5" i="5"/>
  <c r="C18" i="5" l="1"/>
  <c r="F18" i="5"/>
  <c r="D18" i="5"/>
  <c r="E8" i="5"/>
  <c r="H5" i="5"/>
  <c r="G18" i="5"/>
  <c r="E18" i="5" l="1"/>
  <c r="H18" i="5"/>
  <c r="I8" i="5" l="1"/>
  <c r="J8" i="5"/>
  <c r="K10" i="5"/>
  <c r="CC10" i="5" l="1"/>
  <c r="CD10" i="5" s="1"/>
  <c r="N10" i="5"/>
  <c r="K9" i="5"/>
  <c r="N9" i="5" s="1"/>
  <c r="K8" i="5" l="1"/>
  <c r="N8" i="5" s="1"/>
  <c r="CC9" i="5"/>
  <c r="CD9" i="5" s="1"/>
  <c r="CC8" i="5" l="1"/>
  <c r="CD8" i="5" s="1"/>
  <c r="I5" i="5" l="1"/>
  <c r="I18" i="5" s="1"/>
  <c r="K6" i="5"/>
  <c r="CC6" i="5" s="1"/>
  <c r="CD6" i="5" s="1"/>
  <c r="CF6" i="5" s="1"/>
  <c r="J5" i="5"/>
  <c r="J18" i="5" s="1"/>
  <c r="K5" i="5" l="1"/>
  <c r="N6" i="5"/>
  <c r="K18" i="5" l="1"/>
  <c r="N5" i="5"/>
  <c r="CC5" i="5"/>
  <c r="CD5" i="5" s="1"/>
  <c r="K21" i="5" l="1"/>
  <c r="CC18" i="5"/>
  <c r="CD18" i="5" s="1"/>
  <c r="N18" i="5"/>
</calcChain>
</file>

<file path=xl/sharedStrings.xml><?xml version="1.0" encoding="utf-8"?>
<sst xmlns="http://schemas.openxmlformats.org/spreadsheetml/2006/main" count="47" uniqueCount="32">
  <si>
    <t>валута</t>
  </si>
  <si>
    <t>ЕС - част</t>
  </si>
  <si>
    <t>евро</t>
  </si>
  <si>
    <t>Сума</t>
  </si>
  <si>
    <t>НС - част</t>
  </si>
  <si>
    <t xml:space="preserve">  ЕФРР</t>
  </si>
  <si>
    <t xml:space="preserve">  КФ 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</si>
  <si>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</si>
  <si>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 xml:space="preserve">Програма / Фонд </t>
  </si>
  <si>
    <t>1. "Транспортна свързаност" / ЕФРР и КФ</t>
  </si>
  <si>
    <t>2. "Околна среда" / ЕФРР и КФ</t>
  </si>
  <si>
    <t>3. "Техническа помощ" / ЕФРР</t>
  </si>
  <si>
    <t>4. "Конкурентоспособност и иновации в предприятията" / ЕФРР</t>
  </si>
  <si>
    <t>6. "Научни изследвания, иновации и дигитализация за интелигентна трансформация" / ЕФРР</t>
  </si>
  <si>
    <t>7. "Развитие на човешките ресурси" / ЕСФ+</t>
  </si>
  <si>
    <t>8. "Образование" / ЕСФ+</t>
  </si>
  <si>
    <t>9. "Храни и основно материално подпомагане" / ЕСФ+</t>
  </si>
  <si>
    <t>5."Развитие на регионите" / ЕФРР</t>
  </si>
  <si>
    <t>ЕС финансиране</t>
  </si>
  <si>
    <t>Национално съфинасиране</t>
  </si>
  <si>
    <t>ОБЩО</t>
  </si>
  <si>
    <t>Бюджет по програмата</t>
  </si>
  <si>
    <t>Общо платено към 31.10.2024</t>
  </si>
  <si>
    <t>Изпълнение сертифицирано</t>
  </si>
  <si>
    <t>Изпълнение  платено</t>
  </si>
  <si>
    <t>Обща сума на публичните разходи, декларирани пред ЕК със Заявления за плащане 
към 31.03.2025</t>
  </si>
  <si>
    <t>Обща сума на получените средства от ЕК като предварително финансиране към 31.03.2025</t>
  </si>
  <si>
    <t>Платено към 31.03.2025</t>
  </si>
  <si>
    <t>Общо платено към 31.03.2025</t>
  </si>
  <si>
    <t>Обща сума на публичните разходи, декларирани пред ЕК с Годишни счетоводни отчети 
към 31.03.2025</t>
  </si>
  <si>
    <t>Получени средства от ЕК на основание изпратени заявления за плащане към 31.03.2025</t>
  </si>
  <si>
    <t>Общо получени средства от ЕК към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</si>
</sst>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\ _л_в_._-;\-* #,##0.00\ _л_в_._-;_-* &quot;-&quot;??\ _л_в_._-;_-@_-"/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  <numFmt numFmtId="172" formatCode="_-* #,##0.00\ [$€-1]_-;\-* #,##0.00\ [$€-1]_-;_-* &quot;-&quot;??\ [$€-1]_-;_-@_-"/>
  </numFmts>
  <fonts count="9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60">
    <xf numFmtId="0" fontId="0" fillId="0" borderId="0" xfId="0"/>
    <xf numFmtId="169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166" fontId="4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/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172" fontId="3" fillId="2" borderId="1" xfId="1" applyNumberFormat="1" applyFont="1" applyFill="1" applyBorder="1" applyAlignment="1">
      <alignment vertical="center" wrapText="1"/>
    </xf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167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170" fontId="4" fillId="2" borderId="0" xfId="0" applyNumberFormat="1" applyFont="1" applyFill="1" applyBorder="1" applyAlignment="1">
      <alignment horizontal="center" vertical="center"/>
    </xf>
    <xf numFmtId="170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168" fontId="3" fillId="2" borderId="0" xfId="0" applyNumberFormat="1" applyFont="1" applyFill="1"/>
    <xf numFmtId="172" fontId="7" fillId="2" borderId="1" xfId="0" applyNumberFormat="1" applyFont="1" applyFill="1" applyBorder="1" applyAlignment="1">
      <alignment horizontal="center" vertical="center"/>
    </xf>
    <xf numFmtId="165" fontId="4" fillId="2" borderId="0" xfId="1" applyFont="1" applyFill="1" applyAlignment="1">
      <alignment horizontal="center" vertical="center"/>
    </xf>
    <xf numFmtId="172" fontId="3" fillId="2" borderId="0" xfId="0" applyNumberFormat="1" applyFont="1" applyFill="1"/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172" fontId="3" fillId="2" borderId="0" xfId="0" applyNumberFormat="1" applyFont="1" applyFill="1" applyAlignment="1">
      <alignment horizontal="center" vertical="center"/>
    </xf>
    <xf numFmtId="165" fontId="4" fillId="2" borderId="0" xfId="1" applyFont="1" applyFill="1" applyBorder="1"/>
    <xf numFmtId="165" fontId="3" fillId="2" borderId="0" xfId="1" applyFont="1" applyFill="1" applyAlignment="1">
      <alignment horizontal="center" vertical="center"/>
    </xf>
    <xf numFmtId="165" fontId="4" fillId="2" borderId="0" xfId="1" applyFont="1" applyFill="1"/>
    <xf numFmtId="172" fontId="4" fillId="2" borderId="0" xfId="0" applyNumberFormat="1" applyFont="1" applyFill="1" applyBorder="1" applyAlignment="1">
      <alignment horizontal="center" vertical="center"/>
    </xf>
    <xf numFmtId="172" fontId="3" fillId="2" borderId="0" xfId="0" applyNumberFormat="1" applyFont="1" applyFill="1" applyBorder="1" applyAlignment="1">
      <alignment horizontal="center" vertical="center"/>
    </xf>
    <xf numFmtId="169" fontId="4" fillId="2" borderId="0" xfId="0" applyNumberFormat="1" applyFont="1" applyFill="1" applyBorder="1" applyAlignment="1">
      <alignment horizontal="center" vertical="center"/>
    </xf>
    <xf numFmtId="43" fontId="4" fillId="2" borderId="0" xfId="0" applyNumberFormat="1" applyFont="1" applyFill="1" applyAlignment="1">
      <alignment horizontal="center" vertical="center"/>
    </xf>
    <xf numFmtId="3" fontId="3" fillId="2" borderId="0" xfId="2" applyNumberFormat="1" applyFont="1" applyFill="1" applyBorder="1" applyAlignment="1">
      <alignment vertical="center" wrapText="1"/>
    </xf>
    <xf numFmtId="169" fontId="4" fillId="2" borderId="0" xfId="2" applyNumberFormat="1" applyFont="1" applyFill="1" applyBorder="1" applyAlignment="1">
      <alignment horizontal="center" vertical="center" wrapText="1"/>
    </xf>
    <xf numFmtId="10" fontId="4" fillId="2" borderId="0" xfId="6" applyNumberFormat="1" applyFont="1" applyFill="1" applyBorder="1" applyAlignment="1">
      <alignment horizontal="center" vertical="center"/>
    </xf>
    <xf numFmtId="10" fontId="4" fillId="2" borderId="0" xfId="6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69" fontId="3" fillId="2" borderId="1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4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7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  <cellStyle name="Percent" xfId="6" builtinId="5"/>
  </cellStyles>
  <dxfs count="0"/>
  <tableStyles count="0" defaultTableStyle="TableStyleMedium9" defaultPivotStyle="PivotStyleLight16"/>
  <colors>
    <mruColors>
      <color rgb="FFBA8CDC"/>
      <color rgb="FF9E5ECE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7"/>
  <sheetViews>
    <sheetView tabSelected="1" view="pageBreakPreview" zoomScale="80" zoomScaleNormal="90" zoomScaleSheetLayoutView="80"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M18" sqref="M18"/>
    </sheetView>
  </sheetViews>
  <sheetFormatPr defaultColWidth="9.140625" defaultRowHeight="15" x14ac:dyDescent="0.25"/>
  <cols>
    <col min="1" max="1" width="34.42578125" style="13" customWidth="1"/>
    <col min="2" max="2" width="7.85546875" style="21" customWidth="1"/>
    <col min="3" max="3" width="21.7109375" style="21" customWidth="1"/>
    <col min="4" max="4" width="19.5703125" style="21" customWidth="1"/>
    <col min="5" max="5" width="20.7109375" style="21" customWidth="1"/>
    <col min="6" max="6" width="19.140625" style="21" customWidth="1"/>
    <col min="7" max="7" width="18.7109375" style="21" customWidth="1"/>
    <col min="8" max="8" width="18" style="21" customWidth="1"/>
    <col min="9" max="9" width="18.7109375" style="13" customWidth="1"/>
    <col min="10" max="10" width="17.7109375" style="13" customWidth="1"/>
    <col min="11" max="11" width="19.42578125" style="13" customWidth="1"/>
    <col min="12" max="12" width="19" style="13" customWidth="1"/>
    <col min="13" max="13" width="22.7109375" style="13" bestFit="1" customWidth="1"/>
    <col min="14" max="14" width="15.28515625" style="13" hidden="1" customWidth="1"/>
    <col min="15" max="15" width="19.42578125" style="13" hidden="1" customWidth="1"/>
    <col min="16" max="79" width="21.7109375" style="13" customWidth="1"/>
    <col min="80" max="80" width="19.7109375" style="13" customWidth="1"/>
    <col min="81" max="81" width="8.85546875" style="13" customWidth="1"/>
    <col min="82" max="82" width="19.85546875" style="31" customWidth="1"/>
    <col min="83" max="83" width="16.140625" style="13" customWidth="1"/>
    <col min="84" max="84" width="18.140625" style="13" bestFit="1" customWidth="1"/>
    <col min="85" max="16384" width="9.140625" style="13"/>
  </cols>
  <sheetData>
    <row r="1" spans="1:84" s="5" customFormat="1" ht="11.25" customHeight="1" x14ac:dyDescent="0.2">
      <c r="A1" s="26"/>
      <c r="B1" s="26"/>
      <c r="C1" s="4"/>
      <c r="D1" s="4"/>
      <c r="E1" s="4"/>
      <c r="F1" s="4"/>
      <c r="G1" s="4"/>
      <c r="H1" s="4"/>
      <c r="CD1" s="29"/>
    </row>
    <row r="2" spans="1:84" s="6" customFormat="1" ht="18" customHeight="1" x14ac:dyDescent="0.2">
      <c r="A2" s="55" t="s">
        <v>8</v>
      </c>
      <c r="B2" s="55" t="s">
        <v>0</v>
      </c>
      <c r="C2" s="47" t="s">
        <v>21</v>
      </c>
      <c r="D2" s="47"/>
      <c r="E2" s="47"/>
      <c r="F2" s="53" t="s">
        <v>26</v>
      </c>
      <c r="G2" s="53" t="s">
        <v>30</v>
      </c>
      <c r="H2" s="53" t="s">
        <v>31</v>
      </c>
      <c r="I2" s="57" t="s">
        <v>27</v>
      </c>
      <c r="J2" s="58"/>
      <c r="K2" s="53" t="s">
        <v>28</v>
      </c>
      <c r="L2" s="53" t="s">
        <v>25</v>
      </c>
      <c r="M2" s="53" t="s">
        <v>29</v>
      </c>
      <c r="N2" s="47" t="s">
        <v>24</v>
      </c>
      <c r="O2" s="47" t="s">
        <v>23</v>
      </c>
      <c r="P2" s="5"/>
      <c r="Q2" s="5"/>
      <c r="R2" s="5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5" t="s">
        <v>22</v>
      </c>
      <c r="CD2" s="24"/>
    </row>
    <row r="3" spans="1:84" s="6" customFormat="1" ht="79.5" customHeight="1" x14ac:dyDescent="0.25">
      <c r="A3" s="56"/>
      <c r="B3" s="56"/>
      <c r="C3" s="42" t="s">
        <v>18</v>
      </c>
      <c r="D3" s="41" t="s">
        <v>19</v>
      </c>
      <c r="E3" s="42" t="s">
        <v>20</v>
      </c>
      <c r="F3" s="59"/>
      <c r="G3" s="59"/>
      <c r="H3" s="59"/>
      <c r="I3" s="41" t="s">
        <v>1</v>
      </c>
      <c r="J3" s="41" t="s">
        <v>4</v>
      </c>
      <c r="K3" s="54"/>
      <c r="L3" s="54"/>
      <c r="M3" s="54"/>
      <c r="N3" s="47"/>
      <c r="O3" s="47"/>
      <c r="P3" s="5"/>
      <c r="Q3" s="5"/>
      <c r="R3" s="5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5"/>
      <c r="CD3" s="24"/>
    </row>
    <row r="4" spans="1:84" s="6" customFormat="1" ht="18.75" customHeight="1" x14ac:dyDescent="0.2">
      <c r="A4" s="7">
        <v>1</v>
      </c>
      <c r="B4" s="42">
        <v>2</v>
      </c>
      <c r="C4" s="43">
        <v>3</v>
      </c>
      <c r="D4" s="42">
        <v>4</v>
      </c>
      <c r="E4" s="42">
        <v>5</v>
      </c>
      <c r="F4" s="42">
        <v>6</v>
      </c>
      <c r="G4" s="42">
        <v>7</v>
      </c>
      <c r="H4" s="42">
        <v>8</v>
      </c>
      <c r="I4" s="42">
        <v>9</v>
      </c>
      <c r="J4" s="43">
        <v>10</v>
      </c>
      <c r="K4" s="43">
        <v>11</v>
      </c>
      <c r="L4" s="43">
        <v>12</v>
      </c>
      <c r="M4" s="43">
        <v>13</v>
      </c>
      <c r="N4" s="26"/>
      <c r="O4" s="26"/>
      <c r="P4" s="5"/>
      <c r="Q4" s="5"/>
      <c r="R4" s="5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5">
        <v>11</v>
      </c>
      <c r="CD4" s="24"/>
    </row>
    <row r="5" spans="1:84" s="9" customFormat="1" ht="39.6" customHeight="1" x14ac:dyDescent="0.2">
      <c r="A5" s="8" t="s">
        <v>9</v>
      </c>
      <c r="B5" s="40" t="s">
        <v>2</v>
      </c>
      <c r="C5" s="2">
        <f>C6+C7</f>
        <v>1615989000</v>
      </c>
      <c r="D5" s="2">
        <f>D6+D7</f>
        <v>285174532</v>
      </c>
      <c r="E5" s="2">
        <f>E6+E7</f>
        <v>1901163532</v>
      </c>
      <c r="F5" s="2">
        <f t="shared" ref="F5:M5" si="0">F6+F7</f>
        <v>32319780</v>
      </c>
      <c r="G5" s="2">
        <f>G6+G7</f>
        <v>46447878.019999996</v>
      </c>
      <c r="H5" s="2">
        <f t="shared" si="0"/>
        <v>78767658.019999996</v>
      </c>
      <c r="I5" s="2">
        <f>+I6+I7</f>
        <v>136170873.67000002</v>
      </c>
      <c r="J5" s="2">
        <f>+J6+J7</f>
        <v>24030154.169999998</v>
      </c>
      <c r="K5" s="2">
        <f>K6+K7</f>
        <v>160201027.84</v>
      </c>
      <c r="L5" s="2">
        <f>L6+L7</f>
        <v>57520592.030000001</v>
      </c>
      <c r="M5" s="2">
        <f t="shared" si="0"/>
        <v>0</v>
      </c>
      <c r="N5" s="38">
        <f>+K5/E5</f>
        <v>8.42647279644958E-2</v>
      </c>
      <c r="O5" s="38">
        <f>+L5/E5</f>
        <v>3.0255467802650867E-2</v>
      </c>
      <c r="P5" s="5"/>
      <c r="Q5" s="5"/>
      <c r="R5" s="5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5">
        <v>87120726.474182323</v>
      </c>
      <c r="CC5" s="28">
        <f t="shared" ref="CC5:CC18" si="1">+K5-CB5</f>
        <v>73080301.365817681</v>
      </c>
      <c r="CD5" s="30">
        <f>+CC5*1.95583</f>
        <v>142932645.8203072</v>
      </c>
    </row>
    <row r="6" spans="1:84" ht="29.25" customHeight="1" x14ac:dyDescent="0.25">
      <c r="A6" s="10" t="s">
        <v>5</v>
      </c>
      <c r="B6" s="11" t="s">
        <v>2</v>
      </c>
      <c r="C6" s="12">
        <v>734610000</v>
      </c>
      <c r="D6" s="12">
        <v>129637059</v>
      </c>
      <c r="E6" s="3">
        <f>+C6+D6</f>
        <v>864247059</v>
      </c>
      <c r="F6" s="3">
        <v>14692200</v>
      </c>
      <c r="G6" s="3">
        <v>13150034.280000001</v>
      </c>
      <c r="H6" s="3">
        <f>F6+G6</f>
        <v>27842234.280000001</v>
      </c>
      <c r="I6" s="3">
        <v>26603058.280000001</v>
      </c>
      <c r="J6" s="3">
        <v>4694657.34</v>
      </c>
      <c r="K6" s="3">
        <f>+I6+J6</f>
        <v>31297715.620000001</v>
      </c>
      <c r="L6" s="3">
        <v>16284872.18</v>
      </c>
      <c r="M6" s="3">
        <v>0</v>
      </c>
      <c r="N6" s="38">
        <f t="shared" ref="N6:N18" si="2">+K6/E6</f>
        <v>3.6213852617807983E-2</v>
      </c>
      <c r="O6" s="38">
        <f t="shared" ref="O6:O18" si="3">+L6/E6</f>
        <v>1.8842843617938188E-2</v>
      </c>
      <c r="P6" s="5"/>
      <c r="Q6" s="5"/>
      <c r="R6" s="5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5">
        <v>22072439.312210165</v>
      </c>
      <c r="CC6" s="28">
        <f t="shared" si="1"/>
        <v>9225276.3077898361</v>
      </c>
      <c r="CD6" s="24">
        <f t="shared" ref="CD6:CD17" si="4">+CC6*1.95583</f>
        <v>18043072.161064595</v>
      </c>
      <c r="CE6" s="13">
        <v>1333071.01</v>
      </c>
      <c r="CF6" s="35">
        <f>+CD6-CE6</f>
        <v>16710001.151064595</v>
      </c>
    </row>
    <row r="7" spans="1:84" ht="29.25" customHeight="1" x14ac:dyDescent="0.25">
      <c r="A7" s="10" t="s">
        <v>6</v>
      </c>
      <c r="B7" s="11" t="s">
        <v>2</v>
      </c>
      <c r="C7" s="12">
        <v>881379000</v>
      </c>
      <c r="D7" s="12">
        <v>155537473</v>
      </c>
      <c r="E7" s="3">
        <f>+C7+D7</f>
        <v>1036916473</v>
      </c>
      <c r="F7" s="3">
        <v>17627580</v>
      </c>
      <c r="G7" s="3">
        <v>33297843.739999998</v>
      </c>
      <c r="H7" s="3">
        <f>F7+G7</f>
        <v>50925423.739999995</v>
      </c>
      <c r="I7" s="3">
        <v>109567815.39</v>
      </c>
      <c r="J7" s="3">
        <v>19335496.829999998</v>
      </c>
      <c r="K7" s="3">
        <f>+I7+J7</f>
        <v>128903312.22</v>
      </c>
      <c r="L7" s="3">
        <v>41235719.850000001</v>
      </c>
      <c r="M7" s="3">
        <v>0</v>
      </c>
      <c r="N7" s="38">
        <f t="shared" si="2"/>
        <v>0.12431407502579044</v>
      </c>
      <c r="O7" s="38">
        <f t="shared" si="3"/>
        <v>3.9767638882905472E-2</v>
      </c>
      <c r="P7" s="5"/>
      <c r="Q7" s="5"/>
      <c r="R7" s="5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5">
        <v>65048287.161972158</v>
      </c>
      <c r="CC7" s="28">
        <f t="shared" si="1"/>
        <v>63855025.058027841</v>
      </c>
      <c r="CD7" s="30">
        <f t="shared" si="4"/>
        <v>124889573.65924259</v>
      </c>
      <c r="CE7" s="13">
        <v>15699899.300000001</v>
      </c>
      <c r="CF7" s="35">
        <f>+CD7-CE7</f>
        <v>109189674.35924259</v>
      </c>
    </row>
    <row r="8" spans="1:84" s="9" customFormat="1" ht="29.25" customHeight="1" x14ac:dyDescent="0.2">
      <c r="A8" s="8" t="s">
        <v>10</v>
      </c>
      <c r="B8" s="40" t="s">
        <v>2</v>
      </c>
      <c r="C8" s="2">
        <f>C9+C10</f>
        <v>1531590093</v>
      </c>
      <c r="D8" s="2">
        <f>D9+D10</f>
        <v>291616178</v>
      </c>
      <c r="E8" s="2">
        <f>E9+E10</f>
        <v>1823206271</v>
      </c>
      <c r="F8" s="2">
        <f>+F9+F10</f>
        <v>37807844.555</v>
      </c>
      <c r="G8" s="2">
        <f t="shared" ref="G8:K8" si="5">G9+G10</f>
        <v>16428577.609999999</v>
      </c>
      <c r="H8" s="2">
        <f>H9+H10</f>
        <v>54236422.164999999</v>
      </c>
      <c r="I8" s="2">
        <f>+I9+I10</f>
        <v>88953423.229999989</v>
      </c>
      <c r="J8" s="2">
        <f>+J9+J10</f>
        <v>22854505.890000001</v>
      </c>
      <c r="K8" s="2">
        <f t="shared" si="5"/>
        <v>111807929.12</v>
      </c>
      <c r="L8" s="2">
        <f>L9+L10</f>
        <v>21781409.840000004</v>
      </c>
      <c r="M8" s="2">
        <f>M9+M10</f>
        <v>1093661.57</v>
      </c>
      <c r="N8" s="38">
        <f t="shared" si="2"/>
        <v>6.1324892799252559E-2</v>
      </c>
      <c r="O8" s="38">
        <f t="shared" si="3"/>
        <v>1.1946761146259793E-2</v>
      </c>
      <c r="P8" s="5"/>
      <c r="Q8" s="5"/>
      <c r="R8" s="5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5">
        <v>68522184.121319324</v>
      </c>
      <c r="CC8" s="28">
        <f t="shared" si="1"/>
        <v>43285744.998680681</v>
      </c>
      <c r="CD8" s="30">
        <f t="shared" si="4"/>
        <v>84659558.640769631</v>
      </c>
    </row>
    <row r="9" spans="1:84" ht="29.25" customHeight="1" x14ac:dyDescent="0.25">
      <c r="A9" s="10" t="s">
        <v>5</v>
      </c>
      <c r="B9" s="11" t="s">
        <v>2</v>
      </c>
      <c r="C9" s="12">
        <v>1171798777</v>
      </c>
      <c r="D9" s="12">
        <v>228123592</v>
      </c>
      <c r="E9" s="3">
        <f>+C9+D9</f>
        <v>1399922369</v>
      </c>
      <c r="F9" s="3">
        <v>29294970.424999997</v>
      </c>
      <c r="G9" s="3">
        <v>6584698.6799999997</v>
      </c>
      <c r="H9" s="3">
        <f>F9+G9</f>
        <v>35879669.104999997</v>
      </c>
      <c r="I9" s="44">
        <v>68201921.019999996</v>
      </c>
      <c r="J9" s="44">
        <v>13961004.949999999</v>
      </c>
      <c r="K9" s="3">
        <f>I9+J9</f>
        <v>82162925.969999999</v>
      </c>
      <c r="L9" s="3">
        <v>9590847.7100000009</v>
      </c>
      <c r="M9" s="3">
        <v>1093661.57</v>
      </c>
      <c r="N9" s="38">
        <f t="shared" si="2"/>
        <v>5.8691058725414219E-2</v>
      </c>
      <c r="O9" s="38">
        <f t="shared" si="3"/>
        <v>6.8509853991768031E-3</v>
      </c>
      <c r="P9" s="5"/>
      <c r="Q9" s="5"/>
      <c r="R9" s="5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5">
        <v>55667889.571179494</v>
      </c>
      <c r="CC9" s="28">
        <f t="shared" si="1"/>
        <v>26495036.398820505</v>
      </c>
      <c r="CD9" s="24">
        <f t="shared" si="4"/>
        <v>51819787.039905109</v>
      </c>
    </row>
    <row r="10" spans="1:84" ht="29.25" customHeight="1" x14ac:dyDescent="0.25">
      <c r="A10" s="10" t="s">
        <v>6</v>
      </c>
      <c r="B10" s="11" t="s">
        <v>2</v>
      </c>
      <c r="C10" s="12">
        <v>359791316</v>
      </c>
      <c r="D10" s="12">
        <v>63492586</v>
      </c>
      <c r="E10" s="3">
        <f>+C10+D10</f>
        <v>423283902</v>
      </c>
      <c r="F10" s="3">
        <v>8512874.1300000008</v>
      </c>
      <c r="G10" s="3">
        <v>9843878.9299999997</v>
      </c>
      <c r="H10" s="3">
        <f>F10+G10</f>
        <v>18356753.060000002</v>
      </c>
      <c r="I10" s="44">
        <v>20751502.210000001</v>
      </c>
      <c r="J10" s="44">
        <v>8893500.9399999995</v>
      </c>
      <c r="K10" s="3">
        <f>I10+J10</f>
        <v>29645003.149999999</v>
      </c>
      <c r="L10" s="3">
        <v>12190562.130000001</v>
      </c>
      <c r="M10" s="3">
        <v>0</v>
      </c>
      <c r="N10" s="38">
        <f t="shared" si="2"/>
        <v>7.0035744354860915E-2</v>
      </c>
      <c r="O10" s="38">
        <f t="shared" si="3"/>
        <v>2.8799966340321632E-2</v>
      </c>
      <c r="P10" s="5"/>
      <c r="Q10" s="5"/>
      <c r="R10" s="5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5">
        <v>12854294.550139837</v>
      </c>
      <c r="CC10" s="28">
        <f t="shared" si="1"/>
        <v>16790708.599860162</v>
      </c>
      <c r="CD10" s="24">
        <f t="shared" si="4"/>
        <v>32839771.6008645</v>
      </c>
    </row>
    <row r="11" spans="1:84" s="9" customFormat="1" ht="27.75" customHeight="1" x14ac:dyDescent="0.2">
      <c r="A11" s="8" t="s">
        <v>11</v>
      </c>
      <c r="B11" s="40" t="s">
        <v>2</v>
      </c>
      <c r="C11" s="2">
        <v>100279500</v>
      </c>
      <c r="D11" s="2">
        <v>21200840</v>
      </c>
      <c r="E11" s="2">
        <f>+C11+D11</f>
        <v>121480340</v>
      </c>
      <c r="F11" s="2">
        <v>2005590</v>
      </c>
      <c r="G11" s="2">
        <v>5900771.4199999999</v>
      </c>
      <c r="H11" s="2">
        <f>+F11+G11</f>
        <v>7906361.4199999999</v>
      </c>
      <c r="I11" s="2">
        <v>12635722.609999999</v>
      </c>
      <c r="J11" s="2">
        <v>2659374.2999999998</v>
      </c>
      <c r="K11" s="2">
        <f>+I11+J11</f>
        <v>15295096.91</v>
      </c>
      <c r="L11" s="2">
        <v>7523776.1500000004</v>
      </c>
      <c r="M11" s="2">
        <v>0</v>
      </c>
      <c r="N11" s="38">
        <f t="shared" si="2"/>
        <v>0.12590594420463427</v>
      </c>
      <c r="O11" s="38">
        <f t="shared" si="3"/>
        <v>6.1934105139975743E-2</v>
      </c>
      <c r="P11" s="5"/>
      <c r="Q11" s="5"/>
      <c r="R11" s="5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5">
        <v>3891844.7768977876</v>
      </c>
      <c r="CC11" s="28">
        <f t="shared" si="1"/>
        <v>11403252.133102212</v>
      </c>
      <c r="CD11" s="24">
        <f t="shared" si="4"/>
        <v>22302822.6194853</v>
      </c>
    </row>
    <row r="12" spans="1:84" s="14" customFormat="1" ht="42.75" x14ac:dyDescent="0.2">
      <c r="A12" s="8" t="s">
        <v>12</v>
      </c>
      <c r="B12" s="40" t="s">
        <v>2</v>
      </c>
      <c r="C12" s="2">
        <v>1228150000</v>
      </c>
      <c r="D12" s="2">
        <v>271443382</v>
      </c>
      <c r="E12" s="2">
        <f>+C12+D12</f>
        <v>1499593382</v>
      </c>
      <c r="F12" s="2">
        <v>26707196.57</v>
      </c>
      <c r="G12" s="2">
        <v>153302022.85000002</v>
      </c>
      <c r="H12" s="2">
        <f t="shared" ref="H12:H16" si="6">F12+G12</f>
        <v>180009219.42000002</v>
      </c>
      <c r="I12" s="2">
        <v>174174268.25</v>
      </c>
      <c r="J12" s="45">
        <v>41381078.030000001</v>
      </c>
      <c r="K12" s="2">
        <f>I12+J12</f>
        <v>215555346.28</v>
      </c>
      <c r="L12" s="2">
        <v>210030123.61000001</v>
      </c>
      <c r="M12" s="2">
        <v>197775409.93000001</v>
      </c>
      <c r="N12" s="38">
        <f t="shared" si="2"/>
        <v>0.14374252971996646</v>
      </c>
      <c r="O12" s="38">
        <f t="shared" si="3"/>
        <v>0.14005804915588779</v>
      </c>
      <c r="P12" s="5"/>
      <c r="Q12" s="5"/>
      <c r="R12" s="5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5">
        <v>210320496.81209514</v>
      </c>
      <c r="CC12" s="28">
        <f t="shared" si="1"/>
        <v>5234849.4679048657</v>
      </c>
      <c r="CD12" s="24">
        <f t="shared" si="4"/>
        <v>10238475.634812374</v>
      </c>
    </row>
    <row r="13" spans="1:84" s="14" customFormat="1" ht="28.5" x14ac:dyDescent="0.2">
      <c r="A13" s="15" t="s">
        <v>17</v>
      </c>
      <c r="B13" s="40" t="s">
        <v>2</v>
      </c>
      <c r="C13" s="2">
        <v>2719210005</v>
      </c>
      <c r="D13" s="2">
        <v>598707676</v>
      </c>
      <c r="E13" s="2">
        <f>C13+D13</f>
        <v>3317917681</v>
      </c>
      <c r="F13" s="23">
        <v>395854101.52999997</v>
      </c>
      <c r="G13" s="2">
        <v>55530650.719999999</v>
      </c>
      <c r="H13" s="2">
        <f t="shared" si="6"/>
        <v>451384752.25</v>
      </c>
      <c r="I13" s="46">
        <v>83433269.129999995</v>
      </c>
      <c r="J13" s="46">
        <v>21097760.829999998</v>
      </c>
      <c r="K13" s="2">
        <f t="shared" ref="K13:K17" si="7">I13+J13</f>
        <v>104531029.95999999</v>
      </c>
      <c r="L13" s="2">
        <v>70874640.069999993</v>
      </c>
      <c r="M13" s="2">
        <v>70874640.069999993</v>
      </c>
      <c r="N13" s="38">
        <f t="shared" si="2"/>
        <v>3.1505010072611257E-2</v>
      </c>
      <c r="O13" s="38">
        <f t="shared" si="3"/>
        <v>2.1361180982838252E-2</v>
      </c>
      <c r="P13" s="5"/>
      <c r="Q13" s="5"/>
      <c r="R13" s="5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5">
        <v>99335544.699692711</v>
      </c>
      <c r="CC13" s="28">
        <f t="shared" si="1"/>
        <v>5195485.2603072822</v>
      </c>
      <c r="CD13" s="30">
        <f t="shared" si="4"/>
        <v>10161485.936666792</v>
      </c>
      <c r="CE13" s="14">
        <v>0</v>
      </c>
      <c r="CF13" s="35">
        <f>+CD13-CE13</f>
        <v>10161485.936666792</v>
      </c>
    </row>
    <row r="14" spans="1:84" s="14" customFormat="1" ht="57" x14ac:dyDescent="0.2">
      <c r="A14" s="8" t="s">
        <v>13</v>
      </c>
      <c r="B14" s="40" t="s">
        <v>2</v>
      </c>
      <c r="C14" s="2">
        <v>885510000</v>
      </c>
      <c r="D14" s="2">
        <v>207936113</v>
      </c>
      <c r="E14" s="2">
        <f t="shared" ref="E14:E17" si="8">+C14+D14</f>
        <v>1093446113</v>
      </c>
      <c r="F14" s="2">
        <v>19329912.07</v>
      </c>
      <c r="G14" s="2">
        <v>16422941.799999999</v>
      </c>
      <c r="H14" s="2">
        <f t="shared" si="6"/>
        <v>35752853.869999997</v>
      </c>
      <c r="I14" s="1">
        <v>23694063.809999999</v>
      </c>
      <c r="J14" s="1">
        <v>6031781.5199999996</v>
      </c>
      <c r="K14" s="2">
        <f t="shared" si="7"/>
        <v>29725845.329999998</v>
      </c>
      <c r="L14" s="2">
        <v>23959571.050000001</v>
      </c>
      <c r="M14" s="2">
        <v>20087977.23</v>
      </c>
      <c r="N14" s="38">
        <f t="shared" si="2"/>
        <v>2.7185468928545176E-2</v>
      </c>
      <c r="O14" s="38">
        <f t="shared" si="3"/>
        <v>2.191198154636451E-2</v>
      </c>
      <c r="P14" s="5"/>
      <c r="Q14" s="5"/>
      <c r="R14" s="5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5">
        <v>25638636.088003561</v>
      </c>
      <c r="CC14" s="28">
        <f t="shared" si="1"/>
        <v>4087209.2419964373</v>
      </c>
      <c r="CD14" s="24">
        <f t="shared" si="4"/>
        <v>7993886.4517738922</v>
      </c>
    </row>
    <row r="15" spans="1:84" s="14" customFormat="1" ht="29.25" customHeight="1" x14ac:dyDescent="0.2">
      <c r="A15" s="16" t="s">
        <v>14</v>
      </c>
      <c r="B15" s="40" t="s">
        <v>2</v>
      </c>
      <c r="C15" s="2">
        <v>1648947711</v>
      </c>
      <c r="D15" s="2">
        <v>318564355</v>
      </c>
      <c r="E15" s="2">
        <f t="shared" si="8"/>
        <v>1967512066</v>
      </c>
      <c r="F15" s="2">
        <v>33552903.375000007</v>
      </c>
      <c r="G15" s="2">
        <v>39641872.709999993</v>
      </c>
      <c r="H15" s="2">
        <f t="shared" si="6"/>
        <v>73194776.085000008</v>
      </c>
      <c r="I15" s="2">
        <v>236273054.86000001</v>
      </c>
      <c r="J15" s="2">
        <v>49755949.729999997</v>
      </c>
      <c r="K15" s="2">
        <f t="shared" si="7"/>
        <v>286029004.59000003</v>
      </c>
      <c r="L15" s="2">
        <v>51001954.829999998</v>
      </c>
      <c r="M15" s="2">
        <v>17747793.059999999</v>
      </c>
      <c r="N15" s="38">
        <f t="shared" si="2"/>
        <v>0.14537598499789836</v>
      </c>
      <c r="O15" s="38">
        <f t="shared" si="3"/>
        <v>2.5922054411431496E-2</v>
      </c>
      <c r="P15" s="5"/>
      <c r="Q15" s="5"/>
      <c r="R15" s="5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5">
        <v>169367434.02545214</v>
      </c>
      <c r="CC15" s="28">
        <f t="shared" si="1"/>
        <v>116661570.5645479</v>
      </c>
      <c r="CD15" s="24">
        <f t="shared" si="4"/>
        <v>228170199.55725971</v>
      </c>
    </row>
    <row r="16" spans="1:84" s="14" customFormat="1" ht="29.25" customHeight="1" x14ac:dyDescent="0.2">
      <c r="A16" s="8" t="s">
        <v>15</v>
      </c>
      <c r="B16" s="40" t="s">
        <v>2</v>
      </c>
      <c r="C16" s="2">
        <v>786795000</v>
      </c>
      <c r="D16" s="2">
        <v>178124788</v>
      </c>
      <c r="E16" s="2">
        <f t="shared" si="8"/>
        <v>964919788</v>
      </c>
      <c r="F16" s="2">
        <v>15735900</v>
      </c>
      <c r="G16" s="2">
        <v>12910571.390000001</v>
      </c>
      <c r="H16" s="2">
        <f t="shared" si="6"/>
        <v>28646471.390000001</v>
      </c>
      <c r="I16" s="2">
        <v>72083048.349999994</v>
      </c>
      <c r="J16" s="2">
        <v>16298880.41</v>
      </c>
      <c r="K16" s="2">
        <f t="shared" si="7"/>
        <v>88381928.75999999</v>
      </c>
      <c r="L16" s="2">
        <v>21511050.559999999</v>
      </c>
      <c r="M16" s="2">
        <v>395417.62</v>
      </c>
      <c r="N16" s="38">
        <f t="shared" si="2"/>
        <v>9.1595104441987041E-2</v>
      </c>
      <c r="O16" s="38">
        <f t="shared" si="3"/>
        <v>2.2293097133582671E-2</v>
      </c>
      <c r="P16" s="5"/>
      <c r="Q16" s="5"/>
      <c r="R16" s="5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5">
        <v>53810080.625616744</v>
      </c>
      <c r="CC16" s="28">
        <f t="shared" si="1"/>
        <v>34571848.134383246</v>
      </c>
      <c r="CD16" s="24">
        <f t="shared" si="4"/>
        <v>67616657.736670777</v>
      </c>
      <c r="CE16" s="24">
        <v>2401434.48</v>
      </c>
      <c r="CF16" s="35">
        <f>+CD16-CE16</f>
        <v>65215223.25667078</v>
      </c>
    </row>
    <row r="17" spans="1:84" s="14" customFormat="1" ht="28.5" x14ac:dyDescent="0.2">
      <c r="A17" s="8" t="s">
        <v>16</v>
      </c>
      <c r="B17" s="40" t="s">
        <v>2</v>
      </c>
      <c r="C17" s="2">
        <v>189450000</v>
      </c>
      <c r="D17" s="2">
        <v>21050001</v>
      </c>
      <c r="E17" s="2">
        <f t="shared" si="8"/>
        <v>210500001</v>
      </c>
      <c r="F17" s="2">
        <v>3789000</v>
      </c>
      <c r="G17" s="2">
        <v>67158333.950000003</v>
      </c>
      <c r="H17" s="2">
        <f>F17+G17</f>
        <v>70947333.950000003</v>
      </c>
      <c r="I17" s="2">
        <v>102359327.04000001</v>
      </c>
      <c r="J17" s="2">
        <v>11373258.560000001</v>
      </c>
      <c r="K17" s="2">
        <f t="shared" si="7"/>
        <v>113732585.60000001</v>
      </c>
      <c r="L17" s="2">
        <v>78237025.230000004</v>
      </c>
      <c r="M17" s="2">
        <v>49025062.049999997</v>
      </c>
      <c r="N17" s="38">
        <f t="shared" si="2"/>
        <v>0.54029731619811261</v>
      </c>
      <c r="O17" s="38">
        <f t="shared" si="3"/>
        <v>0.37167232711794623</v>
      </c>
      <c r="P17" s="5"/>
      <c r="Q17" s="5"/>
      <c r="R17" s="5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5">
        <v>98840551.786198199</v>
      </c>
      <c r="CC17" s="28">
        <f t="shared" si="1"/>
        <v>14892033.81380181</v>
      </c>
      <c r="CD17" s="30">
        <f t="shared" si="4"/>
        <v>29126286.494047992</v>
      </c>
      <c r="CE17" s="14">
        <v>5371773.9199999999</v>
      </c>
      <c r="CF17" s="35">
        <f>+CD17-CE17</f>
        <v>23754512.57404799</v>
      </c>
    </row>
    <row r="18" spans="1:84" s="9" customFormat="1" ht="36" customHeight="1" x14ac:dyDescent="0.2">
      <c r="A18" s="48" t="s">
        <v>3</v>
      </c>
      <c r="B18" s="49"/>
      <c r="C18" s="2">
        <f>+C5+C8+C11+C12+C13+C14+C15+C16+C17</f>
        <v>10705921309</v>
      </c>
      <c r="D18" s="2">
        <f>+D5+D8+D11+D12+D13+D14+D15+D16+D17</f>
        <v>2193817865</v>
      </c>
      <c r="E18" s="2">
        <f>+C18+D18</f>
        <v>12899739174</v>
      </c>
      <c r="F18" s="2">
        <f>+F5+F8+F11+F12+F13+F14+F15+F16+F17</f>
        <v>567102228.10000002</v>
      </c>
      <c r="G18" s="2">
        <f t="shared" ref="G18" si="9">+G5+G8+G11+G12+G13+G14+G15+G16+G17</f>
        <v>413743620.46999997</v>
      </c>
      <c r="H18" s="2">
        <f t="shared" ref="H18:M18" si="10">+H5+H8+H11+H12+H13+H14+H15+H16+H17</f>
        <v>980845848.57000005</v>
      </c>
      <c r="I18" s="2">
        <f>+I5+I8+I11+I12+I13+I14+I15+I16+I17</f>
        <v>929777050.94999993</v>
      </c>
      <c r="J18" s="2">
        <f t="shared" si="10"/>
        <v>195482743.44</v>
      </c>
      <c r="K18" s="2">
        <f t="shared" si="10"/>
        <v>1125259794.3900001</v>
      </c>
      <c r="L18" s="2">
        <f>+L5+L8+L11+L12+L13+L14+L15+L16+L17</f>
        <v>542440143.37</v>
      </c>
      <c r="M18" s="2">
        <f t="shared" si="10"/>
        <v>356999961.53000003</v>
      </c>
      <c r="N18" s="38">
        <f t="shared" si="2"/>
        <v>8.7231205159404426E-2</v>
      </c>
      <c r="O18" s="38">
        <f t="shared" si="3"/>
        <v>4.2050473738516538E-2</v>
      </c>
      <c r="P18" s="5"/>
      <c r="Q18" s="5"/>
      <c r="R18" s="5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5">
        <v>816847499.40945792</v>
      </c>
      <c r="CC18" s="28">
        <f t="shared" si="1"/>
        <v>308412294.98054218</v>
      </c>
      <c r="CD18" s="30">
        <f t="shared" ref="CD18" si="11">+CC18*1.9558</f>
        <v>603192766.52294445</v>
      </c>
    </row>
    <row r="19" spans="1:84" s="9" customFormat="1" ht="36" hidden="1" customHeight="1" x14ac:dyDescent="0.2">
      <c r="A19" s="50" t="s">
        <v>7</v>
      </c>
      <c r="B19" s="51"/>
      <c r="C19" s="51"/>
      <c r="D19" s="51"/>
      <c r="E19" s="52"/>
      <c r="F19" s="52"/>
      <c r="G19" s="52"/>
      <c r="H19" s="17"/>
      <c r="I19" s="36">
        <v>5313111035</v>
      </c>
      <c r="J19" s="17">
        <v>863951362</v>
      </c>
      <c r="K19" s="17">
        <v>6177062397</v>
      </c>
      <c r="L19" s="18">
        <v>5210023103.3623095</v>
      </c>
      <c r="M19" s="19"/>
      <c r="N19" s="19"/>
      <c r="O19" s="19"/>
      <c r="P19" s="5"/>
      <c r="Q19" s="5"/>
      <c r="R19" s="5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5">
        <v>5210023103.3623095</v>
      </c>
      <c r="CC19" s="6"/>
      <c r="CD19" s="24"/>
    </row>
    <row r="20" spans="1:84" s="9" customFormat="1" ht="36" hidden="1" customHeight="1" x14ac:dyDescent="0.2">
      <c r="A20" s="48" t="s">
        <v>3</v>
      </c>
      <c r="B20" s="49"/>
      <c r="C20" s="1">
        <v>8050824063</v>
      </c>
      <c r="D20" s="1">
        <v>1299138290</v>
      </c>
      <c r="E20" s="1">
        <v>9349962353</v>
      </c>
      <c r="F20" s="1">
        <v>1029065929.5862501</v>
      </c>
      <c r="G20" s="1">
        <v>4635435304.6800003</v>
      </c>
      <c r="H20" s="1">
        <v>5664501234.2662497</v>
      </c>
      <c r="I20" s="1">
        <v>5870050430.1817675</v>
      </c>
      <c r="J20" s="1">
        <v>950886002.71392274</v>
      </c>
      <c r="K20" s="1">
        <v>6820936432.8956909</v>
      </c>
      <c r="L20" s="1">
        <v>5994533434.5161791</v>
      </c>
      <c r="M20" s="1">
        <v>4519771174.5246067</v>
      </c>
      <c r="N20" s="34"/>
      <c r="O20" s="34"/>
      <c r="P20" s="5"/>
      <c r="Q20" s="5"/>
      <c r="R20" s="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5">
        <v>5994533434.5161791</v>
      </c>
      <c r="CD20" s="31"/>
    </row>
    <row r="21" spans="1:84" s="9" customFormat="1" ht="29.25" customHeight="1" x14ac:dyDescent="0.2">
      <c r="A21" s="26"/>
      <c r="B21" s="26"/>
      <c r="C21" s="17"/>
      <c r="D21" s="17"/>
      <c r="E21" s="17"/>
      <c r="F21" s="17"/>
      <c r="G21" s="17"/>
      <c r="H21" s="17"/>
      <c r="I21" s="17"/>
      <c r="J21" s="17"/>
      <c r="K21" s="39">
        <f>+K18/E18</f>
        <v>8.7231205159404426E-2</v>
      </c>
      <c r="L21" s="39">
        <f>+L18/E18</f>
        <v>4.2050473738516538E-2</v>
      </c>
      <c r="M21" s="17"/>
      <c r="N21" s="20"/>
      <c r="O21" s="20"/>
      <c r="P21" s="5"/>
      <c r="Q21" s="5"/>
      <c r="R21" s="5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5"/>
      <c r="CD21" s="31"/>
    </row>
    <row r="22" spans="1:84" x14ac:dyDescent="0.25">
      <c r="B22" s="26"/>
      <c r="C22" s="17"/>
      <c r="D22" s="17"/>
      <c r="E22" s="17"/>
      <c r="F22" s="17"/>
      <c r="G22" s="17"/>
      <c r="H22" s="17"/>
      <c r="I22" s="37"/>
      <c r="J22" s="17"/>
      <c r="K22" s="17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E22" s="25"/>
    </row>
    <row r="23" spans="1:84" x14ac:dyDescent="0.25">
      <c r="K23" s="22"/>
    </row>
    <row r="24" spans="1:84" x14ac:dyDescent="0.25">
      <c r="K24" s="22"/>
    </row>
    <row r="25" spans="1:84" x14ac:dyDescent="0.25">
      <c r="K25" s="22"/>
    </row>
    <row r="26" spans="1:84" x14ac:dyDescent="0.25">
      <c r="K26" s="22"/>
    </row>
    <row r="27" spans="1:84" x14ac:dyDescent="0.25">
      <c r="B27" s="13"/>
      <c r="C27" s="13"/>
      <c r="D27" s="13"/>
      <c r="E27" s="13"/>
      <c r="F27" s="13"/>
      <c r="G27" s="13"/>
      <c r="H27" s="13"/>
      <c r="K27" s="22"/>
    </row>
  </sheetData>
  <mergeCells count="15">
    <mergeCell ref="N2:N3"/>
    <mergeCell ref="O2:O3"/>
    <mergeCell ref="A20:B20"/>
    <mergeCell ref="A19:G19"/>
    <mergeCell ref="M2:M3"/>
    <mergeCell ref="L2:L3"/>
    <mergeCell ref="K2:K3"/>
    <mergeCell ref="A18:B18"/>
    <mergeCell ref="A2:A3"/>
    <mergeCell ref="B2:B3"/>
    <mergeCell ref="I2:J2"/>
    <mergeCell ref="F2:F3"/>
    <mergeCell ref="G2:G3"/>
    <mergeCell ref="H2:H3"/>
    <mergeCell ref="C2:E2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10" orientation="landscape" r:id="rId1"/>
  <headerFooter alignWithMargins="0"/>
  <ignoredErrors>
    <ignoredError sqref="E13 K11 E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SCF_financial info_EUR_BUL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Георги Церовски</cp:lastModifiedBy>
  <cp:lastPrinted>2024-04-23T13:15:49Z</cp:lastPrinted>
  <dcterms:created xsi:type="dcterms:W3CDTF">2007-11-29T09:10:22Z</dcterms:created>
  <dcterms:modified xsi:type="dcterms:W3CDTF">2025-04-17T08:45:21Z</dcterms:modified>
</cp:coreProperties>
</file>