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ФО-73 Приложение " sheetId="1" r:id="rId1"/>
    <sheet name="Разшифровка на намаленията " sheetId="2" r:id="rId2"/>
    <sheet name="Разшифровка на увеличенията" sheetId="3" r:id="rId3"/>
  </sheets>
  <definedNames>
    <definedName name="_xlnm.Print_Titles" localSheetId="0">'ФО-73 Приложение '!$B:$B,'ФО-73 Приложение '!$2:$9</definedName>
  </definedNames>
  <calcPr fullCalcOnLoad="1"/>
</workbook>
</file>

<file path=xl/sharedStrings.xml><?xml version="1.0" encoding="utf-8"?>
<sst xmlns="http://schemas.openxmlformats.org/spreadsheetml/2006/main" count="700" uniqueCount="516">
  <si>
    <t>ВСИЧКО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</si>
  <si>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</si>
  <si>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</si>
  <si>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</si>
  <si>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</si>
  <si>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</si>
  <si>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</si>
  <si>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</si>
  <si>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</si>
  <si>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</si>
  <si>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</si>
  <si>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</si>
  <si>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</si>
  <si>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</si>
  <si>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</si>
  <si>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</si>
  <si>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</si>
  <si>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</si>
  <si>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</si>
  <si>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</si>
  <si>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</si>
  <si>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</si>
  <si>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</si>
  <si>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</si>
  <si>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</si>
  <si>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</si>
  <si>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</si>
  <si>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</si>
  <si>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</si>
  <si>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</si>
  <si>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</si>
  <si>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</si>
  <si>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</si>
  <si>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</si>
  <si>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</si>
  <si>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</si>
  <si>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</si>
  <si>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</si>
  <si>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</si>
  <si>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</si>
  <si>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</si>
  <si>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</si>
  <si>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</si>
  <si>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</si>
  <si>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</si>
  <si>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</si>
  <si>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</si>
  <si>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</si>
  <si>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</si>
  <si>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</si>
  <si>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</si>
  <si>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</si>
  <si>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</si>
  <si>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</si>
  <si>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</si>
  <si>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</si>
  <si>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</si>
  <si>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</si>
  <si>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</si>
  <si>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</si>
  <si>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</si>
  <si>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</si>
  <si>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</si>
  <si>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</si>
  <si>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</si>
  <si>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</si>
  <si>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</si>
  <si>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</si>
  <si>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</si>
  <si>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</si>
  <si>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</si>
  <si>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</si>
  <si>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</si>
  <si>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</si>
  <si>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</si>
  <si>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</si>
  <si>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</si>
  <si>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</si>
  <si>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</si>
  <si>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</si>
  <si>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</si>
  <si>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</si>
  <si>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</si>
  <si>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</si>
  <si>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</si>
  <si>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( Тх )  </t>
  </si>
  <si>
    <t>Добрич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</si>
  <si>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</si>
  <si>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</si>
  <si>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</si>
  <si>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</si>
  <si>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</si>
  <si>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</si>
  <si>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</si>
  <si>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</si>
  <si>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</si>
  <si>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</si>
  <si>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</si>
  <si>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</si>
  <si>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</si>
  <si>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</si>
  <si>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</si>
  <si>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</si>
  <si>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</si>
  <si>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</si>
  <si>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</si>
  <si>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</si>
  <si>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</si>
  <si>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</si>
  <si>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</si>
  <si>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</si>
  <si>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</si>
  <si>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</si>
  <si>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</si>
  <si>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</si>
  <si>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</si>
  <si>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</si>
  <si>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</si>
  <si>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</si>
  <si>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</si>
  <si>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</si>
  <si>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</si>
  <si>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</si>
  <si>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</si>
  <si>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</si>
  <si>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</si>
  <si>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</si>
  <si>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</si>
  <si>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</si>
  <si>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</si>
  <si>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</si>
  <si>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</si>
  <si>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</si>
  <si>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</si>
  <si>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</si>
  <si>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</si>
  <si>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</si>
  <si>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</si>
  <si>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</si>
  <si>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</si>
  <si>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</si>
  <si>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</si>
  <si>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</si>
  <si>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</si>
  <si>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</si>
  <si>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</si>
  <si>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</si>
  <si>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</si>
  <si>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</si>
  <si>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</si>
  <si>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</si>
  <si>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</si>
  <si>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</si>
  <si>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</si>
  <si>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</si>
  <si>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</si>
  <si>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</si>
  <si>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</si>
  <si>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</si>
  <si>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</si>
  <si>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</si>
  <si>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</si>
  <si>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</si>
  <si>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</si>
  <si>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</si>
  <si>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</si>
  <si>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</si>
  <si>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</si>
  <si>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</si>
  <si>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</si>
  <si>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</si>
  <si>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</si>
  <si>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</si>
  <si>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</si>
  <si>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</si>
  <si>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</si>
  <si>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</si>
  <si>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</si>
  <si>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</si>
  <si>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</si>
  <si>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</si>
  <si>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</si>
  <si>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</si>
  <si>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</si>
  <si>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</si>
  <si>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</si>
  <si>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</si>
  <si>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</si>
  <si>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</si>
  <si>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</si>
  <si>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</si>
  <si>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</si>
  <si>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</si>
  <si>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</si>
  <si>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</si>
  <si>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</si>
  <si>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</si>
  <si>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</si>
  <si>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</si>
  <si>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</si>
  <si>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</si>
  <si>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</si>
  <si>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</si>
  <si>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</si>
  <si>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</si>
  <si>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</si>
  <si>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</si>
  <si>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</si>
  <si>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</si>
  <si>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</si>
  <si>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</si>
  <si>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</si>
  <si>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</si>
  <si>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</si>
  <si>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</si>
  <si>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</si>
  <si>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</si>
  <si>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</si>
  <si>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</si>
  <si>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</si>
  <si>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</si>
  <si>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</si>
  <si>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</si>
  <si>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</si>
  <si>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</si>
  <si>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</si>
  <si>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</si>
  <si>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</si>
  <si>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</si>
  <si>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</si>
  <si>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</si>
  <si>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</si>
  <si>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</si>
  <si>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</si>
  <si>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</si>
  <si>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</si>
  <si>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</si>
  <si>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</si>
  <si>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</si>
  <si>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</si>
  <si>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</si>
  <si>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</si>
  <si>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</si>
  <si>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</si>
  <si>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</si>
  <si>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</si>
  <si>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</si>
  <si>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</si>
  <si>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</si>
  <si>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</si>
  <si>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</si>
  <si>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</si>
  <si>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</si>
  <si>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</si>
  <si>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</si>
  <si>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</si>
  <si>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</si>
  <si>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</si>
  <si>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</si>
  <si>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</si>
  <si>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</si>
  <si>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</si>
  <si>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</si>
  <si>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</si>
  <si>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</si>
  <si>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</si>
  <si>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</si>
  <si>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</si>
  <si>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</si>
  <si>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</si>
  <si>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</si>
  <si>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</si>
  <si>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</si>
  <si>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</si>
  <si>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</si>
  <si>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</si>
  <si>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</si>
  <si>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</si>
  <si>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</si>
  <si>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</si>
  <si>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</si>
  <si>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</si>
  <si>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</si>
  <si>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</si>
  <si>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</si>
  <si>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</si>
  <si>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</si>
  <si>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</si>
  <si>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</si>
  <si>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</si>
  <si>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</si>
  <si>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в т.ч.</t>
  </si>
  <si>
    <t>ОБЩИНА</t>
  </si>
  <si>
    <t>Сърница</t>
  </si>
  <si>
    <t>Корекцията</t>
  </si>
  <si>
    <t xml:space="preserve">К О Р </t>
  </si>
  <si>
    <t xml:space="preserve">Е  К  Ц  И  Я </t>
  </si>
  <si>
    <t>№</t>
  </si>
  <si>
    <t>ЗСУ</t>
  </si>
  <si>
    <t>влиза в сила,</t>
  </si>
  <si>
    <t>СТАНДАРТ</t>
  </si>
  <si>
    <t>КАПАЦИТЕТ</t>
  </si>
  <si>
    <t>по</t>
  </si>
  <si>
    <t>област , община</t>
  </si>
  <si>
    <t>съгласно</t>
  </si>
  <si>
    <t>по РМС № 50</t>
  </si>
  <si>
    <t>по заповед</t>
  </si>
  <si>
    <t>намален</t>
  </si>
  <si>
    <t>за намалените</t>
  </si>
  <si>
    <t>за намалена месечна</t>
  </si>
  <si>
    <t>ред</t>
  </si>
  <si>
    <t>Заповед №</t>
  </si>
  <si>
    <t>заповедта,</t>
  </si>
  <si>
    <t>от 03.02.2022</t>
  </si>
  <si>
    <t>за изменение</t>
  </si>
  <si>
    <t xml:space="preserve">от датата </t>
  </si>
  <si>
    <t>средства</t>
  </si>
  <si>
    <t>помощ на ученик</t>
  </si>
  <si>
    <t>на заповедта</t>
  </si>
  <si>
    <t xml:space="preserve"> в ДДЛРГ I-XIII кл.</t>
  </si>
  <si>
    <t>лв.</t>
  </si>
  <si>
    <t>Дом за пълнолетни лица с психични разстройства</t>
  </si>
  <si>
    <t>Асистентска подкрепа</t>
  </si>
  <si>
    <t>ОБЩО</t>
  </si>
  <si>
    <t>Съгласували:</t>
  </si>
  <si>
    <t>Изготвил:</t>
  </si>
  <si>
    <t>Николина Иванова</t>
  </si>
  <si>
    <t>Катя Кирилова</t>
  </si>
  <si>
    <t>Началник отдел „СУПЛ”</t>
  </si>
  <si>
    <t>Старши счетоводител</t>
  </si>
  <si>
    <t>Отдел "БСДД"</t>
  </si>
  <si>
    <t>Даниела Филипова</t>
  </si>
  <si>
    <t>23.02.2021 г.</t>
  </si>
  <si>
    <t>Началник отдел "СУД"</t>
  </si>
  <si>
    <t>Дневен център за деца и/или младежи с увреждания - НОВ</t>
  </si>
  <si>
    <t>увеличен</t>
  </si>
  <si>
    <t>за увеличените</t>
  </si>
  <si>
    <t>за увеличена месечна</t>
  </si>
  <si>
    <t xml:space="preserve"> </t>
  </si>
  <si>
    <t>Център за социална рехабилитация и интеграция</t>
  </si>
  <si>
    <t>Дневен център за пълнолетни лица с увреждания</t>
  </si>
  <si>
    <t xml:space="preserve">Център за настаняване от семеен тип за пълнолетни лица </t>
  </si>
  <si>
    <t>Самуил</t>
  </si>
  <si>
    <t>ОБЛАСТ СОФИЯ ГРАД</t>
  </si>
  <si>
    <t>гр. София</t>
  </si>
  <si>
    <t>Център за настаняване от семеен тип за деца без увреждания</t>
  </si>
  <si>
    <t>Стара Загора</t>
  </si>
  <si>
    <t>Смядово</t>
  </si>
  <si>
    <t>Увеличава/намалява бюджетните взаимоотношения с ЦБ с/със:</t>
  </si>
  <si>
    <t>в т. ч. обща субсидия и други трансфери за държавни дейности от ЦБ (§ 31-11)</t>
  </si>
  <si>
    <t>ОБЛАСТ/ОБЩИНА</t>
  </si>
  <si>
    <t>Код на община</t>
  </si>
  <si>
    <t>Увеличен капацитет</t>
  </si>
  <si>
    <t>Намален капацитет</t>
  </si>
  <si>
    <t xml:space="preserve"> (-/+)</t>
  </si>
  <si>
    <t>считано от:</t>
  </si>
  <si>
    <t>01.08.2022 г.</t>
  </si>
  <si>
    <t>01.09.2022 г.</t>
  </si>
  <si>
    <t>01.10.2022 г.</t>
  </si>
  <si>
    <t>Намален капацитет по чл. 37 от ПМС № 31 от 17.03.2022 г.</t>
  </si>
  <si>
    <t>по бюджет 2022 г.</t>
  </si>
  <si>
    <t>за вида</t>
  </si>
  <si>
    <t>считано от...</t>
  </si>
  <si>
    <t>социална услуга</t>
  </si>
  <si>
    <t>в община</t>
  </si>
  <si>
    <t>коригиран</t>
  </si>
  <si>
    <t>с. Радовци</t>
  </si>
  <si>
    <t>Заповед № РД01-1970/12.10.2022 г.</t>
  </si>
  <si>
    <t>Преходно жилище</t>
  </si>
  <si>
    <t>Заповед № РД01-1731/13.09.2022 г.</t>
  </si>
  <si>
    <t>Център за временно настаняване</t>
  </si>
  <si>
    <t>гр. Пазарджик</t>
  </si>
  <si>
    <t>Заповед № РД01-1907/05.10.2022 г.</t>
  </si>
  <si>
    <t>Разград</t>
  </si>
  <si>
    <t>Звено "Майка и бебе"</t>
  </si>
  <si>
    <t>гр. Разград</t>
  </si>
  <si>
    <t>Заповед № РД01-1357/01.08.2022 г.</t>
  </si>
  <si>
    <t>Дом за пълнолетни лица с умствена изостаналост</t>
  </si>
  <si>
    <t>с. Самуил</t>
  </si>
  <si>
    <t>Заповед № РД01-1766/15.09.2022 г.</t>
  </si>
  <si>
    <t>Столична община</t>
  </si>
  <si>
    <t>Наблюдавано жилище</t>
  </si>
  <si>
    <t>район Нови Искър</t>
  </si>
  <si>
    <t>Заповед № РД01-8787/29.09.2022 г.</t>
  </si>
  <si>
    <t>ОБЛАСТ СОФИЯ ОБЛАСТ</t>
  </si>
  <si>
    <t>гр. Божурище</t>
  </si>
  <si>
    <t>Заповед № РД01-1332/26.07.2022 г.</t>
  </si>
  <si>
    <t>02.07.2020 г.</t>
  </si>
  <si>
    <t>Увеличен капацитет по чл. 37 от ПМС № 31 от 17.03.2022 г.</t>
  </si>
  <si>
    <t xml:space="preserve">за периода </t>
  </si>
  <si>
    <t>от…до…</t>
  </si>
  <si>
    <t>гр. Банско</t>
  </si>
  <si>
    <t>Заповед № РД01-1386/04.08.2022 г.</t>
  </si>
  <si>
    <t>гр. Белица</t>
  </si>
  <si>
    <t>Заповед № РД01-1389/04.08.2022 г.</t>
  </si>
  <si>
    <t>Заповед № РД01-1692/07.09.2022 г.</t>
  </si>
  <si>
    <t>Елена</t>
  </si>
  <si>
    <t>Център за настаняване от семеен тип за пълнолетни лица</t>
  </si>
  <si>
    <t>с умствена изостаналост Надежда, с. Илаков рът</t>
  </si>
  <si>
    <t>Заповед № РД01-1934/10.10.2022 г.</t>
  </si>
  <si>
    <t>с умствена изостаналост, с. Илаков рът</t>
  </si>
  <si>
    <t>Заповед № РД01-1942/10.10.2022 г.</t>
  </si>
  <si>
    <t>гр. Димово</t>
  </si>
  <si>
    <t>Заповед № РД01-1908/05.10.2022 г.</t>
  </si>
  <si>
    <t>Кула</t>
  </si>
  <si>
    <t>с психични разстройства, гр Кула</t>
  </si>
  <si>
    <t>Заповед № РД01-1521/18.08.2022 г.</t>
  </si>
  <si>
    <t>Ружинци</t>
  </si>
  <si>
    <t>с. Ружинци</t>
  </si>
  <si>
    <t>Заповед № РД01-1402/05.08.2022 г.</t>
  </si>
  <si>
    <t>гр. Ловеч</t>
  </si>
  <si>
    <t>Заповед № РД01-1671/01.09.2022 г.</t>
  </si>
  <si>
    <t>Център за обществена подкрепа</t>
  </si>
  <si>
    <t>Заповед № РД01-19191/06.10.2022 г.</t>
  </si>
  <si>
    <t>гр. Брусарци</t>
  </si>
  <si>
    <t>Заповед № РД01-1455/11.08.2022 г.</t>
  </si>
  <si>
    <t>гр. Панагюрище</t>
  </si>
  <si>
    <t>Заповед № РД01-1769/15.09.2022 г.</t>
  </si>
  <si>
    <t>с физически увреждания, гр. Панагюрище</t>
  </si>
  <si>
    <t>Заповед № РД01-1891/30.09.2022 г.</t>
  </si>
  <si>
    <t>Ракитово</t>
  </si>
  <si>
    <t>гр. Ракитово</t>
  </si>
  <si>
    <t>Заповед № РД01-1465/12.08.2022 г.</t>
  </si>
  <si>
    <t>гр. Сърница</t>
  </si>
  <si>
    <t>Заповед № РД01-1388/04.08.2022 г.</t>
  </si>
  <si>
    <t>Дневен център за деца и пълнолетни лица с увреждания</t>
  </si>
  <si>
    <t>гр. Левски</t>
  </si>
  <si>
    <t>Заповед № РД01-1358/01.08.2022 г.</t>
  </si>
  <si>
    <t>с психични разстройства, гр. Левски</t>
  </si>
  <si>
    <t>Заповед № РД01-1339/27.07.2022 г.</t>
  </si>
  <si>
    <t>Карлово</t>
  </si>
  <si>
    <t>гр. Карлово</t>
  </si>
  <si>
    <t>Заповед № РД01-1757/15.09.2022 г.</t>
  </si>
  <si>
    <t>с деменция, с. Бегунци</t>
  </si>
  <si>
    <t>Заповед № РД01-1835/23.09.2022 г.</t>
  </si>
  <si>
    <t>гр. Пловдив</t>
  </si>
  <si>
    <t>Заповед № РД01-1850/26.09.2022 г.</t>
  </si>
  <si>
    <t>с деменция, гр. Първомай</t>
  </si>
  <si>
    <t>Заповед № РД01-1972/12.10.2022 г.</t>
  </si>
  <si>
    <t>гр. Първомай</t>
  </si>
  <si>
    <t>Заповед № РД01-1664/31.08.2022 г.</t>
  </si>
  <si>
    <t>с умствена изостаналост, с. Голяма вода</t>
  </si>
  <si>
    <t>Заповед № РД01-1730/13.09.2022 г.</t>
  </si>
  <si>
    <t>с умствена изостаналост, с. Ножарево</t>
  </si>
  <si>
    <t>Заповед № РД01-1836/23.09.2022 г.</t>
  </si>
  <si>
    <t>с. Щръклево</t>
  </si>
  <si>
    <t>Заповед № РД01-1405/05.08.2022 г.</t>
  </si>
  <si>
    <t>Русе</t>
  </si>
  <si>
    <t>Дневен център за деца и младежи с увреждания - седмична</t>
  </si>
  <si>
    <t>грижа, гр. Русе</t>
  </si>
  <si>
    <t>Заповед № РД01-1914/06.10.2022 г.</t>
  </si>
  <si>
    <t xml:space="preserve">Кризисен център за непридружени деца, чужди граждани и </t>
  </si>
  <si>
    <t>деца бежанци в риск, гр. Русе</t>
  </si>
  <si>
    <t>Заповед № РД01-1930/07.10.2022 г.</t>
  </si>
  <si>
    <t>гр. Русе</t>
  </si>
  <si>
    <t>Заповед № РД01-1898/04.10.2022 г.</t>
  </si>
  <si>
    <t>Тутракан</t>
  </si>
  <si>
    <t>гр. Тутракан</t>
  </si>
  <si>
    <t>Заповед № РД01-1936/10.10.2022 г.</t>
  </si>
  <si>
    <t>с психични разстройства, с. Старо село</t>
  </si>
  <si>
    <t>Заповед № РД01-1833/23.09.2022 г.</t>
  </si>
  <si>
    <t>с деменция, гр. Тутракан</t>
  </si>
  <si>
    <t>Заповед № РД01-1935/10.10.2022 г.</t>
  </si>
  <si>
    <t>с умствена изостаналост, с. Белица</t>
  </si>
  <si>
    <t>Заповед № РД01-1732/13.09.2022 г.</t>
  </si>
  <si>
    <t>с. Борино</t>
  </si>
  <si>
    <t>Заповед № РД01-1668/01.09.2022 г.</t>
  </si>
  <si>
    <t>гр. Девин</t>
  </si>
  <si>
    <t>Заповед № РД01-1533/19.08.2022 г.</t>
  </si>
  <si>
    <t>Мадан</t>
  </si>
  <si>
    <t>с физически увреждания, гр. Мадан</t>
  </si>
  <si>
    <t>Заповед № РД01-1753/14.09.2022 г.</t>
  </si>
  <si>
    <t>гр. Мадан</t>
  </si>
  <si>
    <t>Заповед № РД01-1527/18.08.2022 г.</t>
  </si>
  <si>
    <t>Рудозем</t>
  </si>
  <si>
    <t>гр. Рудозем</t>
  </si>
  <si>
    <t>Заповед № РД01-1691/07.09.2022 г.</t>
  </si>
  <si>
    <t>Дневен център за деца и/или младежи с увреждания</t>
  </si>
  <si>
    <t>с приоритет аутистичен спектър, гр. София</t>
  </si>
  <si>
    <t>Заповед № РД01-1477/15.08.2022 г.</t>
  </si>
  <si>
    <t>Заповед № РД01-1673/01.09.2022 г.</t>
  </si>
  <si>
    <t>с приоритет ЛУПВА, гр. София</t>
  </si>
  <si>
    <t>Заповед № РД01-1913/05.10.2022 г.</t>
  </si>
  <si>
    <t>Заповед № РД01-1674/01.09.2022 г.</t>
  </si>
  <si>
    <t>с приоритет психични разстройства, с. Панчарево</t>
  </si>
  <si>
    <t>Заповед № РД01-1754/14.09.2022 г.</t>
  </si>
  <si>
    <t>Център за обществена подкрепа Шанс</t>
  </si>
  <si>
    <t>Заповед № РД01-1678/01.09.2022 г.</t>
  </si>
  <si>
    <t>Заповед № РД01-1915/06.10.2022 г.</t>
  </si>
  <si>
    <t>гр. Долна баня</t>
  </si>
  <si>
    <t>Заповед № РД01-1690/07.09.2022 г.</t>
  </si>
  <si>
    <t>с психични разстройства, гр. Долна баня</t>
  </si>
  <si>
    <t>Заповед № РД01-1628/29.08.2022 г.</t>
  </si>
  <si>
    <t>с деменция, гр. Долна баня</t>
  </si>
  <si>
    <t>Заповед № РД01-1663/31.08.2022 г.</t>
  </si>
  <si>
    <t>Сливница</t>
  </si>
  <si>
    <t>гр. Сливница</t>
  </si>
  <si>
    <t>Заповед № РД01-1957/11.10.2022 г.</t>
  </si>
  <si>
    <t>Мъглиж</t>
  </si>
  <si>
    <t>гр. Мъглиж</t>
  </si>
  <si>
    <t>Заповед № РД01-1612/26.08.2022 г.</t>
  </si>
  <si>
    <t>Раднево</t>
  </si>
  <si>
    <t>гр. Раднево</t>
  </si>
  <si>
    <t>Заповед № РД01-1391/04.08.2022 г.</t>
  </si>
  <si>
    <t>Заповед № РД01-1372/03.08.2022 г.</t>
  </si>
  <si>
    <t>с психични разстройства, гр. Стара Загора</t>
  </si>
  <si>
    <t>Заповед № РД01-1906/05.10.2022 г.</t>
  </si>
  <si>
    <t>с деменция 1, гр. Смядово</t>
  </si>
  <si>
    <t>Заповед № РД01-1582/25.08.2022 г.</t>
  </si>
  <si>
    <t>с деменция 2, гр. Смядово</t>
  </si>
  <si>
    <t>Заповед № РД01-1581/25.08.2022 г.</t>
  </si>
  <si>
    <t>01.11.2022 г.</t>
  </si>
  <si>
    <t>01.12.2022 г.</t>
  </si>
  <si>
    <t>Промяна по бюджетите на общини във функция "Социално осигуряване, подпомагане и грижи" по писмо № 04-16-750/14.10.2022 г. на Министерство на труда и социалната политика (по чл. 37 от ПМС № 31 от 2022 г.)</t>
  </si>
  <si>
    <t>Към ФО-73/21.10.2022 г. Приложение</t>
  </si>
  <si>
    <t>/в лева/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</si>
</sst>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0.0"/>
    <numFmt numFmtId="183" formatCode="0.0%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#,##0.0"/>
    <numFmt numFmtId="190" formatCode="[$-402]dd\ mmmm\ yyyy\ &quot;г.&quot;"/>
    <numFmt numFmtId="191" formatCode="dd\.mm\.yyyy\ &quot;г.&quot;;@"/>
    <numFmt numFmtId="192" formatCode="dd/mm/yyyy\ &quot;г.&quot;;@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10"/>
      <name val="Times New Roman"/>
      <family val="1"/>
    </font>
    <font>
      <b/>
      <u val="single"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u val="single"/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182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33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91" fontId="4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91" fontId="4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191" fontId="4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33" borderId="17" xfId="0" applyFont="1" applyFill="1" applyBorder="1" applyAlignment="1">
      <alignment/>
    </xf>
    <xf numFmtId="0" fontId="3" fillId="33" borderId="19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center"/>
    </xf>
    <xf numFmtId="191" fontId="4" fillId="33" borderId="19" xfId="0" applyNumberFormat="1" applyFont="1" applyFill="1" applyBorder="1" applyAlignment="1">
      <alignment horizontal="center"/>
    </xf>
    <xf numFmtId="3" fontId="3" fillId="33" borderId="18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0" fontId="4" fillId="33" borderId="19" xfId="0" applyFont="1" applyFill="1" applyBorder="1" applyAlignment="1">
      <alignment horizontal="left"/>
    </xf>
    <xf numFmtId="0" fontId="3" fillId="33" borderId="20" xfId="0" applyFont="1" applyFill="1" applyBorder="1" applyAlignment="1">
      <alignment/>
    </xf>
    <xf numFmtId="0" fontId="3" fillId="33" borderId="18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192" fontId="4" fillId="0" borderId="25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3" fontId="4" fillId="0" borderId="3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right"/>
    </xf>
    <xf numFmtId="0" fontId="46" fillId="0" borderId="0" xfId="0" applyFont="1" applyFill="1" applyAlignment="1">
      <alignment horizontal="right"/>
    </xf>
    <xf numFmtId="3" fontId="46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49" fontId="4" fillId="7" borderId="32" xfId="0" applyNumberFormat="1" applyFont="1" applyFill="1" applyBorder="1" applyAlignment="1">
      <alignment horizontal="right"/>
    </xf>
    <xf numFmtId="49" fontId="4" fillId="7" borderId="33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49" fontId="4" fillId="7" borderId="13" xfId="0" applyNumberFormat="1" applyFont="1" applyFill="1" applyBorder="1" applyAlignment="1">
      <alignment horizontal="center"/>
    </xf>
    <xf numFmtId="0" fontId="4" fillId="7" borderId="35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 vertical="top" wrapText="1"/>
    </xf>
    <xf numFmtId="6" fontId="4" fillId="7" borderId="13" xfId="0" applyNumberFormat="1" applyFont="1" applyFill="1" applyBorder="1" applyAlignment="1">
      <alignment horizontal="center"/>
    </xf>
    <xf numFmtId="1" fontId="3" fillId="7" borderId="16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1" fontId="3" fillId="7" borderId="19" xfId="0" applyNumberFormat="1" applyFont="1" applyFill="1" applyBorder="1" applyAlignment="1">
      <alignment/>
    </xf>
    <xf numFmtId="3" fontId="3" fillId="7" borderId="37" xfId="0" applyNumberFormat="1" applyFont="1" applyFill="1" applyBorder="1" applyAlignment="1">
      <alignment/>
    </xf>
    <xf numFmtId="0" fontId="3" fillId="7" borderId="18" xfId="0" applyFont="1" applyFill="1" applyBorder="1" applyAlignment="1">
      <alignment/>
    </xf>
    <xf numFmtId="3" fontId="3" fillId="7" borderId="38" xfId="0" applyNumberFormat="1" applyFont="1" applyFill="1" applyBorder="1" applyAlignment="1">
      <alignment/>
    </xf>
    <xf numFmtId="3" fontId="3" fillId="7" borderId="18" xfId="0" applyNumberFormat="1" applyFont="1" applyFill="1" applyBorder="1" applyAlignment="1">
      <alignment/>
    </xf>
    <xf numFmtId="3" fontId="4" fillId="7" borderId="22" xfId="0" applyNumberFormat="1" applyFont="1" applyFill="1" applyBorder="1" applyAlignment="1">
      <alignment/>
    </xf>
    <xf numFmtId="3" fontId="4" fillId="7" borderId="39" xfId="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0" fontId="47" fillId="34" borderId="0" xfId="0" applyFont="1" applyFill="1" applyAlignment="1">
      <alignment/>
    </xf>
    <xf numFmtId="1" fontId="3" fillId="34" borderId="0" xfId="0" applyNumberFormat="1" applyFont="1" applyFill="1" applyBorder="1" applyAlignment="1">
      <alignment/>
    </xf>
    <xf numFmtId="0" fontId="47" fillId="34" borderId="0" xfId="0" applyFont="1" applyFill="1" applyAlignment="1">
      <alignment/>
    </xf>
    <xf numFmtId="0" fontId="44" fillId="34" borderId="0" xfId="0" applyFont="1" applyFill="1" applyAlignment="1">
      <alignment/>
    </xf>
    <xf numFmtId="1" fontId="4" fillId="34" borderId="0" xfId="0" applyNumberFormat="1" applyFont="1" applyFill="1" applyAlignment="1">
      <alignment/>
    </xf>
    <xf numFmtId="0" fontId="44" fillId="34" borderId="0" xfId="0" applyFont="1" applyFill="1" applyAlignment="1">
      <alignment/>
    </xf>
    <xf numFmtId="0" fontId="44" fillId="34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11" xfId="0" applyFont="1" applyFill="1" applyBorder="1" applyAlignment="1">
      <alignment horizontal="left"/>
    </xf>
    <xf numFmtId="3" fontId="4" fillId="7" borderId="33" xfId="0" applyNumberFormat="1" applyFont="1" applyFill="1" applyBorder="1" applyAlignment="1">
      <alignment horizontal="left"/>
    </xf>
    <xf numFmtId="49" fontId="4" fillId="7" borderId="13" xfId="0" applyNumberFormat="1" applyFont="1" applyFill="1" applyBorder="1" applyAlignment="1">
      <alignment horizontal="right"/>
    </xf>
    <xf numFmtId="3" fontId="4" fillId="7" borderId="35" xfId="0" applyNumberFormat="1" applyFont="1" applyFill="1" applyBorder="1" applyAlignment="1">
      <alignment horizontal="center"/>
    </xf>
    <xf numFmtId="3" fontId="4" fillId="7" borderId="13" xfId="0" applyNumberFormat="1" applyFont="1" applyFill="1" applyBorder="1" applyAlignment="1">
      <alignment horizontal="center"/>
    </xf>
    <xf numFmtId="3" fontId="4" fillId="7" borderId="13" xfId="0" applyNumberFormat="1" applyFont="1" applyFill="1" applyBorder="1" applyAlignment="1">
      <alignment horizontal="center" vertical="top"/>
    </xf>
    <xf numFmtId="0" fontId="4" fillId="7" borderId="16" xfId="0" applyFont="1" applyFill="1" applyBorder="1" applyAlignment="1">
      <alignment horizontal="right"/>
    </xf>
    <xf numFmtId="3" fontId="4" fillId="7" borderId="36" xfId="0" applyNumberFormat="1" applyFont="1" applyFill="1" applyBorder="1" applyAlignment="1">
      <alignment horizontal="center"/>
    </xf>
    <xf numFmtId="0" fontId="4" fillId="7" borderId="19" xfId="0" applyFont="1" applyFill="1" applyBorder="1" applyAlignment="1">
      <alignment horizontal="right"/>
    </xf>
    <xf numFmtId="3" fontId="4" fillId="7" borderId="37" xfId="0" applyNumberFormat="1" applyFont="1" applyFill="1" applyBorder="1" applyAlignment="1">
      <alignment horizontal="center"/>
    </xf>
    <xf numFmtId="3" fontId="3" fillId="7" borderId="19" xfId="0" applyNumberFormat="1" applyFont="1" applyFill="1" applyBorder="1" applyAlignment="1">
      <alignment/>
    </xf>
    <xf numFmtId="0" fontId="4" fillId="7" borderId="18" xfId="0" applyFont="1" applyFill="1" applyBorder="1" applyAlignment="1">
      <alignment horizontal="right"/>
    </xf>
    <xf numFmtId="3" fontId="4" fillId="7" borderId="38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left"/>
    </xf>
    <xf numFmtId="0" fontId="3" fillId="0" borderId="17" xfId="0" applyFont="1" applyFill="1" applyBorder="1" applyAlignment="1">
      <alignment/>
    </xf>
    <xf numFmtId="0" fontId="5" fillId="0" borderId="19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1" fontId="3" fillId="7" borderId="25" xfId="0" applyNumberFormat="1" applyFont="1" applyFill="1" applyBorder="1" applyAlignment="1">
      <alignment horizontal="right"/>
    </xf>
    <xf numFmtId="3" fontId="3" fillId="7" borderId="40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4" fillId="7" borderId="3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3" fillId="33" borderId="41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33" borderId="41" xfId="0" applyFont="1" applyFill="1" applyBorder="1" applyAlignment="1" applyProtection="1">
      <alignment/>
      <protection locked="0"/>
    </xf>
    <xf numFmtId="0" fontId="3" fillId="33" borderId="41" xfId="0" applyFont="1" applyFill="1" applyBorder="1" applyAlignment="1" applyProtection="1">
      <alignment/>
      <protection/>
    </xf>
    <xf numFmtId="0" fontId="4" fillId="33" borderId="41" xfId="0" applyFont="1" applyFill="1" applyBorder="1" applyAlignment="1">
      <alignment/>
    </xf>
    <xf numFmtId="3" fontId="4" fillId="33" borderId="42" xfId="0" applyNumberFormat="1" applyFont="1" applyFill="1" applyBorder="1" applyAlignment="1" applyProtection="1">
      <alignment/>
      <protection locked="0"/>
    </xf>
    <xf numFmtId="3" fontId="3" fillId="33" borderId="41" xfId="0" applyNumberFormat="1" applyFont="1" applyFill="1" applyBorder="1" applyAlignment="1">
      <alignment/>
    </xf>
    <xf numFmtId="3" fontId="4" fillId="0" borderId="41" xfId="0" applyNumberFormat="1" applyFont="1" applyBorder="1" applyAlignment="1" applyProtection="1">
      <alignment/>
      <protection/>
    </xf>
    <xf numFmtId="3" fontId="4" fillId="0" borderId="42" xfId="0" applyNumberFormat="1" applyFont="1" applyBorder="1" applyAlignment="1" applyProtection="1">
      <alignment/>
      <protection/>
    </xf>
    <xf numFmtId="0" fontId="4" fillId="35" borderId="35" xfId="0" applyFont="1" applyFill="1" applyBorder="1" applyAlignment="1">
      <alignment horizontal="left"/>
    </xf>
    <xf numFmtId="0" fontId="3" fillId="35" borderId="41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3" fontId="4" fillId="33" borderId="41" xfId="0" applyNumberFormat="1" applyFont="1" applyFill="1" applyBorder="1" applyAlignment="1" applyProtection="1">
      <alignment/>
      <protection/>
    </xf>
    <xf numFmtId="3" fontId="3" fillId="0" borderId="42" xfId="0" applyNumberFormat="1" applyFont="1" applyBorder="1" applyAlignment="1" applyProtection="1">
      <alignment/>
      <protection/>
    </xf>
    <xf numFmtId="0" fontId="3" fillId="0" borderId="42" xfId="0" applyFont="1" applyFill="1" applyBorder="1" applyAlignment="1">
      <alignment/>
    </xf>
    <xf numFmtId="0" fontId="4" fillId="35" borderId="35" xfId="0" applyFont="1" applyFill="1" applyBorder="1" applyAlignment="1">
      <alignment horizontal="center"/>
    </xf>
    <xf numFmtId="49" fontId="4" fillId="35" borderId="35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/>
      <protection locked="0"/>
    </xf>
    <xf numFmtId="3" fontId="4" fillId="35" borderId="35" xfId="0" applyNumberFormat="1" applyFont="1" applyFill="1" applyBorder="1" applyAlignment="1">
      <alignment horizontal="center" vertical="center" wrapText="1"/>
    </xf>
    <xf numFmtId="3" fontId="4" fillId="35" borderId="41" xfId="0" applyNumberFormat="1" applyFont="1" applyFill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5" fillId="7" borderId="0" xfId="0" applyFont="1" applyFill="1" applyAlignment="1">
      <alignment horizontal="center" wrapText="1"/>
    </xf>
    <xf numFmtId="0" fontId="4" fillId="7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1"/>
  <sheetViews>
    <sheetView tabSelected="1" zoomScale="85" zoomScaleNormal="85" zoomScalePageLayoutView="0" workbookViewId="0" topLeftCell="A1">
      <pane xSplit="2" ySplit="9" topLeftCell="C49" activePane="bottomRight" state="frozen"/>
      <selection pane="topLeft" activeCell="D9" sqref="D9"/>
      <selection pane="topRight" activeCell="D9" sqref="D9"/>
      <selection pane="bottomLeft" activeCell="D9" sqref="D9"/>
      <selection pane="bottomRight" activeCell="D334" sqref="D334"/>
    </sheetView>
  </sheetViews>
  <sheetFormatPr defaultColWidth="9.140625" defaultRowHeight="12.75"/>
  <cols>
    <col min="1" max="1" width="8.140625" style="1" customWidth="1"/>
    <col min="2" max="2" width="31.8515625" style="5" customWidth="1"/>
    <col min="3" max="3" width="30.28125" style="1" customWidth="1"/>
    <col min="4" max="4" width="27.57421875" style="1" customWidth="1"/>
    <col min="5" max="9" width="18.7109375" style="1" customWidth="1"/>
    <col min="10" max="16384" width="9.140625" style="1" customWidth="1"/>
  </cols>
  <sheetData>
    <row r="1" spans="1:9" ht="24.75" customHeight="1">
      <c r="A1" s="158" t="s">
        <v>514</v>
      </c>
      <c r="B1" s="158"/>
      <c r="C1" s="158"/>
      <c r="D1" s="158"/>
      <c r="E1" s="158"/>
      <c r="F1" s="158"/>
      <c r="G1" s="158"/>
      <c r="H1" s="158"/>
      <c r="I1" s="158"/>
    </row>
    <row r="2" spans="1:9" ht="42.75" customHeight="1">
      <c r="A2" s="172" t="s">
        <v>513</v>
      </c>
      <c r="B2" s="172"/>
      <c r="C2" s="172"/>
      <c r="D2" s="172"/>
      <c r="E2" s="172"/>
      <c r="F2" s="172"/>
      <c r="G2" s="172"/>
      <c r="H2" s="172"/>
      <c r="I2" s="172"/>
    </row>
    <row r="3" spans="1:9" ht="22.5" customHeight="1" thickBot="1">
      <c r="A3" s="138"/>
      <c r="B3" s="138"/>
      <c r="C3" s="138"/>
      <c r="D3" s="138"/>
      <c r="E3" s="138"/>
      <c r="F3" s="138"/>
      <c r="G3" s="138"/>
      <c r="H3" s="138"/>
      <c r="I3" s="139" t="s">
        <v>515</v>
      </c>
    </row>
    <row r="4" spans="1:9" ht="15">
      <c r="A4" s="161" t="s">
        <v>351</v>
      </c>
      <c r="B4" s="159" t="s">
        <v>350</v>
      </c>
      <c r="C4" s="159" t="s">
        <v>348</v>
      </c>
      <c r="D4" s="159" t="s">
        <v>349</v>
      </c>
      <c r="E4" s="163" t="s">
        <v>355</v>
      </c>
      <c r="F4" s="164"/>
      <c r="G4" s="164"/>
      <c r="H4" s="164"/>
      <c r="I4" s="165"/>
    </row>
    <row r="5" spans="1:9" ht="15">
      <c r="A5" s="162"/>
      <c r="B5" s="160"/>
      <c r="C5" s="160"/>
      <c r="D5" s="160"/>
      <c r="E5" s="166"/>
      <c r="F5" s="167"/>
      <c r="G5" s="167"/>
      <c r="H5" s="167"/>
      <c r="I5" s="168"/>
    </row>
    <row r="6" spans="1:9" ht="15.75" thickBot="1">
      <c r="A6" s="162"/>
      <c r="B6" s="160" t="s">
        <v>292</v>
      </c>
      <c r="C6" s="160"/>
      <c r="D6" s="160"/>
      <c r="E6" s="169"/>
      <c r="F6" s="170"/>
      <c r="G6" s="170"/>
      <c r="H6" s="170"/>
      <c r="I6" s="171"/>
    </row>
    <row r="7" spans="1:9" ht="36" customHeight="1">
      <c r="A7" s="162"/>
      <c r="B7" s="160"/>
      <c r="C7" s="160"/>
      <c r="D7" s="160"/>
      <c r="E7" s="149" t="s">
        <v>356</v>
      </c>
      <c r="F7" s="149" t="s">
        <v>357</v>
      </c>
      <c r="G7" s="156" t="s">
        <v>358</v>
      </c>
      <c r="H7" s="156" t="s">
        <v>511</v>
      </c>
      <c r="I7" s="157" t="s">
        <v>512</v>
      </c>
    </row>
    <row r="8" spans="1:9" ht="51" customHeight="1">
      <c r="A8" s="162"/>
      <c r="B8" s="160"/>
      <c r="C8" s="160"/>
      <c r="D8" s="160"/>
      <c r="E8" s="150" t="s">
        <v>354</v>
      </c>
      <c r="F8" s="150" t="s">
        <v>354</v>
      </c>
      <c r="G8" s="150" t="s">
        <v>354</v>
      </c>
      <c r="H8" s="150" t="s">
        <v>354</v>
      </c>
      <c r="I8" s="150" t="s">
        <v>354</v>
      </c>
    </row>
    <row r="9" spans="1:9" ht="15">
      <c r="A9" s="140"/>
      <c r="B9" s="142"/>
      <c r="C9" s="140"/>
      <c r="D9" s="140"/>
      <c r="E9" s="151"/>
      <c r="F9" s="151"/>
      <c r="G9" s="151"/>
      <c r="H9" s="151"/>
      <c r="I9" s="151"/>
    </row>
    <row r="10" spans="1:9" ht="15">
      <c r="A10" s="140"/>
      <c r="B10" s="143" t="s">
        <v>1</v>
      </c>
      <c r="C10" s="140"/>
      <c r="D10" s="140"/>
      <c r="E10" s="152"/>
      <c r="F10" s="152"/>
      <c r="G10" s="152"/>
      <c r="H10" s="152"/>
      <c r="I10" s="152"/>
    </row>
    <row r="11" spans="1:9" ht="15">
      <c r="A11" s="140">
        <v>5101</v>
      </c>
      <c r="B11" s="140" t="s">
        <v>2</v>
      </c>
      <c r="C11" s="146">
        <f>D11</f>
        <v>33607</v>
      </c>
      <c r="D11" s="146">
        <f>SUM(E11:I11)</f>
        <v>33607</v>
      </c>
      <c r="E11" s="146"/>
      <c r="F11" s="146">
        <v>33607</v>
      </c>
      <c r="G11" s="146"/>
      <c r="H11" s="146"/>
      <c r="I11" s="146"/>
    </row>
    <row r="12" spans="1:9" ht="15">
      <c r="A12" s="140">
        <v>5102</v>
      </c>
      <c r="B12" s="140" t="s">
        <v>3</v>
      </c>
      <c r="C12" s="146">
        <f aca="true" t="shared" si="0" ref="C12:C24">D12</f>
        <v>29406</v>
      </c>
      <c r="D12" s="146">
        <f aca="true" t="shared" si="1" ref="D12:D24">SUM(E12:I12)</f>
        <v>29406</v>
      </c>
      <c r="E12" s="146"/>
      <c r="F12" s="146">
        <v>16803</v>
      </c>
      <c r="G12" s="146">
        <v>12603</v>
      </c>
      <c r="H12" s="146"/>
      <c r="I12" s="146"/>
    </row>
    <row r="13" spans="1:9" ht="15">
      <c r="A13" s="140">
        <v>5103</v>
      </c>
      <c r="B13" s="140" t="s">
        <v>4</v>
      </c>
      <c r="C13" s="146">
        <f t="shared" si="0"/>
        <v>0</v>
      </c>
      <c r="D13" s="146">
        <f t="shared" si="1"/>
        <v>0</v>
      </c>
      <c r="E13" s="146"/>
      <c r="F13" s="146"/>
      <c r="G13" s="146"/>
      <c r="H13" s="146"/>
      <c r="I13" s="146"/>
    </row>
    <row r="14" spans="1:9" ht="15">
      <c r="A14" s="140">
        <v>5104</v>
      </c>
      <c r="B14" s="140" t="s">
        <v>5</v>
      </c>
      <c r="C14" s="146">
        <f t="shared" si="0"/>
        <v>0</v>
      </c>
      <c r="D14" s="146">
        <f t="shared" si="1"/>
        <v>0</v>
      </c>
      <c r="E14" s="146"/>
      <c r="F14" s="146"/>
      <c r="G14" s="146"/>
      <c r="H14" s="146"/>
      <c r="I14" s="146"/>
    </row>
    <row r="15" spans="1:9" ht="15">
      <c r="A15" s="140">
        <v>5105</v>
      </c>
      <c r="B15" s="140" t="s">
        <v>6</v>
      </c>
      <c r="C15" s="146">
        <f t="shared" si="0"/>
        <v>0</v>
      </c>
      <c r="D15" s="146">
        <f t="shared" si="1"/>
        <v>0</v>
      </c>
      <c r="E15" s="146"/>
      <c r="F15" s="146"/>
      <c r="G15" s="146"/>
      <c r="H15" s="146"/>
      <c r="I15" s="146"/>
    </row>
    <row r="16" spans="1:9" ht="15">
      <c r="A16" s="140">
        <v>5106</v>
      </c>
      <c r="B16" s="140" t="s">
        <v>7</v>
      </c>
      <c r="C16" s="146">
        <f t="shared" si="0"/>
        <v>0</v>
      </c>
      <c r="D16" s="146">
        <f t="shared" si="1"/>
        <v>0</v>
      </c>
      <c r="E16" s="146"/>
      <c r="F16" s="146"/>
      <c r="G16" s="146"/>
      <c r="H16" s="146"/>
      <c r="I16" s="146"/>
    </row>
    <row r="17" spans="1:9" ht="15">
      <c r="A17" s="140">
        <v>5107</v>
      </c>
      <c r="B17" s="140" t="s">
        <v>8</v>
      </c>
      <c r="C17" s="146">
        <f t="shared" si="0"/>
        <v>0</v>
      </c>
      <c r="D17" s="146">
        <f t="shared" si="1"/>
        <v>0</v>
      </c>
      <c r="E17" s="146"/>
      <c r="F17" s="146"/>
      <c r="G17" s="146"/>
      <c r="H17" s="146"/>
      <c r="I17" s="146"/>
    </row>
    <row r="18" spans="1:9" ht="15">
      <c r="A18" s="140">
        <v>5108</v>
      </c>
      <c r="B18" s="140" t="s">
        <v>9</v>
      </c>
      <c r="C18" s="146">
        <f t="shared" si="0"/>
        <v>0</v>
      </c>
      <c r="D18" s="146">
        <f t="shared" si="1"/>
        <v>0</v>
      </c>
      <c r="E18" s="146"/>
      <c r="F18" s="146"/>
      <c r="G18" s="146"/>
      <c r="H18" s="146"/>
      <c r="I18" s="146"/>
    </row>
    <row r="19" spans="1:9" ht="15">
      <c r="A19" s="140">
        <v>5109</v>
      </c>
      <c r="B19" s="140" t="s">
        <v>10</v>
      </c>
      <c r="C19" s="146">
        <f t="shared" si="0"/>
        <v>0</v>
      </c>
      <c r="D19" s="146">
        <f t="shared" si="1"/>
        <v>0</v>
      </c>
      <c r="E19" s="146"/>
      <c r="F19" s="146"/>
      <c r="G19" s="146"/>
      <c r="H19" s="146"/>
      <c r="I19" s="146"/>
    </row>
    <row r="20" spans="1:9" ht="15">
      <c r="A20" s="140">
        <v>5110</v>
      </c>
      <c r="B20" s="140" t="s">
        <v>11</v>
      </c>
      <c r="C20" s="146">
        <f t="shared" si="0"/>
        <v>0</v>
      </c>
      <c r="D20" s="146">
        <f t="shared" si="1"/>
        <v>0</v>
      </c>
      <c r="E20" s="146"/>
      <c r="F20" s="146"/>
      <c r="G20" s="146"/>
      <c r="H20" s="146"/>
      <c r="I20" s="146"/>
    </row>
    <row r="21" spans="1:9" ht="15">
      <c r="A21" s="140">
        <v>5111</v>
      </c>
      <c r="B21" s="140" t="s">
        <v>12</v>
      </c>
      <c r="C21" s="146">
        <f t="shared" si="0"/>
        <v>0</v>
      </c>
      <c r="D21" s="146">
        <f t="shared" si="1"/>
        <v>0</v>
      </c>
      <c r="E21" s="146"/>
      <c r="F21" s="146"/>
      <c r="G21" s="146"/>
      <c r="H21" s="146"/>
      <c r="I21" s="146"/>
    </row>
    <row r="22" spans="1:9" ht="15">
      <c r="A22" s="140">
        <v>5112</v>
      </c>
      <c r="B22" s="140" t="s">
        <v>13</v>
      </c>
      <c r="C22" s="146">
        <f t="shared" si="0"/>
        <v>0</v>
      </c>
      <c r="D22" s="146">
        <f t="shared" si="1"/>
        <v>0</v>
      </c>
      <c r="E22" s="146"/>
      <c r="F22" s="146"/>
      <c r="G22" s="146"/>
      <c r="H22" s="146"/>
      <c r="I22" s="146"/>
    </row>
    <row r="23" spans="1:9" ht="15">
      <c r="A23" s="140">
        <v>5113</v>
      </c>
      <c r="B23" s="140" t="s">
        <v>14</v>
      </c>
      <c r="C23" s="146">
        <f t="shared" si="0"/>
        <v>0</v>
      </c>
      <c r="D23" s="146">
        <f t="shared" si="1"/>
        <v>0</v>
      </c>
      <c r="E23" s="146"/>
      <c r="F23" s="146"/>
      <c r="G23" s="146"/>
      <c r="H23" s="146"/>
      <c r="I23" s="146"/>
    </row>
    <row r="24" spans="1:9" ht="15">
      <c r="A24" s="140">
        <v>5114</v>
      </c>
      <c r="B24" s="140" t="s">
        <v>15</v>
      </c>
      <c r="C24" s="146">
        <f t="shared" si="0"/>
        <v>0</v>
      </c>
      <c r="D24" s="146">
        <f t="shared" si="1"/>
        <v>0</v>
      </c>
      <c r="E24" s="146"/>
      <c r="F24" s="146"/>
      <c r="G24" s="146"/>
      <c r="H24" s="146"/>
      <c r="I24" s="146"/>
    </row>
    <row r="25" spans="1:9" ht="15">
      <c r="A25" s="140">
        <v>5198</v>
      </c>
      <c r="B25" s="140"/>
      <c r="C25" s="147">
        <f aca="true" t="shared" si="2" ref="C25:I25">SUM(C11:C24)</f>
        <v>63013</v>
      </c>
      <c r="D25" s="147">
        <f t="shared" si="2"/>
        <v>63013</v>
      </c>
      <c r="E25" s="153">
        <f t="shared" si="2"/>
        <v>0</v>
      </c>
      <c r="F25" s="153">
        <f t="shared" si="2"/>
        <v>50410</v>
      </c>
      <c r="G25" s="153">
        <f t="shared" si="2"/>
        <v>12603</v>
      </c>
      <c r="H25" s="153">
        <f t="shared" si="2"/>
        <v>0</v>
      </c>
      <c r="I25" s="153">
        <f t="shared" si="2"/>
        <v>0</v>
      </c>
    </row>
    <row r="26" spans="1:9" ht="15">
      <c r="A26" s="140">
        <v>5199</v>
      </c>
      <c r="B26" s="140" t="s">
        <v>16</v>
      </c>
      <c r="C26" s="146">
        <v>0</v>
      </c>
      <c r="D26" s="146">
        <v>0</v>
      </c>
      <c r="E26" s="146"/>
      <c r="F26" s="146"/>
      <c r="G26" s="146"/>
      <c r="H26" s="146"/>
      <c r="I26" s="146"/>
    </row>
    <row r="27" spans="1:9" ht="15">
      <c r="A27" s="140">
        <v>5201</v>
      </c>
      <c r="B27" s="140" t="s">
        <v>17</v>
      </c>
      <c r="C27" s="146">
        <f aca="true" t="shared" si="3" ref="C27:C39">D27</f>
        <v>0</v>
      </c>
      <c r="D27" s="146">
        <f aca="true" t="shared" si="4" ref="D27:D39">SUM(E27:I27)</f>
        <v>0</v>
      </c>
      <c r="E27" s="146"/>
      <c r="F27" s="146"/>
      <c r="G27" s="146"/>
      <c r="H27" s="146"/>
      <c r="I27" s="146"/>
    </row>
    <row r="28" spans="1:9" ht="15">
      <c r="A28" s="140">
        <v>5202</v>
      </c>
      <c r="B28" s="140" t="s">
        <v>18</v>
      </c>
      <c r="C28" s="146">
        <f t="shared" si="3"/>
        <v>0</v>
      </c>
      <c r="D28" s="146">
        <f t="shared" si="4"/>
        <v>0</v>
      </c>
      <c r="E28" s="146"/>
      <c r="F28" s="146"/>
      <c r="G28" s="146"/>
      <c r="H28" s="146"/>
      <c r="I28" s="146"/>
    </row>
    <row r="29" spans="1:9" ht="15">
      <c r="A29" s="140">
        <v>5203</v>
      </c>
      <c r="B29" s="140" t="s">
        <v>19</v>
      </c>
      <c r="C29" s="146">
        <f t="shared" si="3"/>
        <v>0</v>
      </c>
      <c r="D29" s="146">
        <f t="shared" si="4"/>
        <v>0</v>
      </c>
      <c r="E29" s="146"/>
      <c r="F29" s="146"/>
      <c r="G29" s="146"/>
      <c r="H29" s="146"/>
      <c r="I29" s="146"/>
    </row>
    <row r="30" spans="1:9" ht="15">
      <c r="A30" s="140">
        <v>5204</v>
      </c>
      <c r="B30" s="140" t="s">
        <v>20</v>
      </c>
      <c r="C30" s="146">
        <f t="shared" si="3"/>
        <v>0</v>
      </c>
      <c r="D30" s="146">
        <f t="shared" si="4"/>
        <v>0</v>
      </c>
      <c r="E30" s="146"/>
      <c r="F30" s="146"/>
      <c r="G30" s="146"/>
      <c r="H30" s="146"/>
      <c r="I30" s="146"/>
    </row>
    <row r="31" spans="1:9" ht="15">
      <c r="A31" s="140">
        <v>5205</v>
      </c>
      <c r="B31" s="140" t="s">
        <v>21</v>
      </c>
      <c r="C31" s="146">
        <f t="shared" si="3"/>
        <v>0</v>
      </c>
      <c r="D31" s="146">
        <f t="shared" si="4"/>
        <v>0</v>
      </c>
      <c r="E31" s="146"/>
      <c r="F31" s="146"/>
      <c r="G31" s="146"/>
      <c r="H31" s="146"/>
      <c r="I31" s="146"/>
    </row>
    <row r="32" spans="1:9" ht="15">
      <c r="A32" s="140">
        <v>5206</v>
      </c>
      <c r="B32" s="140" t="s">
        <v>22</v>
      </c>
      <c r="C32" s="146">
        <f t="shared" si="3"/>
        <v>0</v>
      </c>
      <c r="D32" s="146">
        <f t="shared" si="4"/>
        <v>0</v>
      </c>
      <c r="E32" s="146"/>
      <c r="F32" s="146"/>
      <c r="G32" s="146"/>
      <c r="H32" s="146"/>
      <c r="I32" s="146"/>
    </row>
    <row r="33" spans="1:9" ht="15">
      <c r="A33" s="140">
        <v>5207</v>
      </c>
      <c r="B33" s="140" t="s">
        <v>23</v>
      </c>
      <c r="C33" s="146">
        <f t="shared" si="3"/>
        <v>0</v>
      </c>
      <c r="D33" s="146">
        <f t="shared" si="4"/>
        <v>0</v>
      </c>
      <c r="E33" s="146"/>
      <c r="F33" s="146"/>
      <c r="G33" s="146"/>
      <c r="H33" s="146"/>
      <c r="I33" s="146"/>
    </row>
    <row r="34" spans="1:9" ht="15">
      <c r="A34" s="140">
        <v>5208</v>
      </c>
      <c r="B34" s="140" t="s">
        <v>24</v>
      </c>
      <c r="C34" s="146">
        <f t="shared" si="3"/>
        <v>0</v>
      </c>
      <c r="D34" s="146">
        <f t="shared" si="4"/>
        <v>0</v>
      </c>
      <c r="E34" s="146"/>
      <c r="F34" s="146"/>
      <c r="G34" s="146"/>
      <c r="H34" s="146"/>
      <c r="I34" s="146"/>
    </row>
    <row r="35" spans="1:9" ht="15">
      <c r="A35" s="140">
        <v>5209</v>
      </c>
      <c r="B35" s="140" t="s">
        <v>25</v>
      </c>
      <c r="C35" s="146">
        <f t="shared" si="3"/>
        <v>0</v>
      </c>
      <c r="D35" s="146">
        <f t="shared" si="4"/>
        <v>0</v>
      </c>
      <c r="E35" s="146"/>
      <c r="F35" s="146"/>
      <c r="G35" s="146"/>
      <c r="H35" s="146"/>
      <c r="I35" s="146"/>
    </row>
    <row r="36" spans="1:9" ht="15">
      <c r="A36" s="140">
        <v>5210</v>
      </c>
      <c r="B36" s="140" t="s">
        <v>26</v>
      </c>
      <c r="C36" s="146">
        <f t="shared" si="3"/>
        <v>0</v>
      </c>
      <c r="D36" s="146">
        <f t="shared" si="4"/>
        <v>0</v>
      </c>
      <c r="E36" s="146"/>
      <c r="F36" s="146"/>
      <c r="G36" s="146"/>
      <c r="H36" s="146"/>
      <c r="I36" s="146"/>
    </row>
    <row r="37" spans="1:9" ht="15">
      <c r="A37" s="140">
        <v>5211</v>
      </c>
      <c r="B37" s="140" t="s">
        <v>27</v>
      </c>
      <c r="C37" s="146">
        <f t="shared" si="3"/>
        <v>0</v>
      </c>
      <c r="D37" s="146">
        <f t="shared" si="4"/>
        <v>0</v>
      </c>
      <c r="E37" s="146"/>
      <c r="F37" s="146"/>
      <c r="G37" s="146"/>
      <c r="H37" s="146"/>
      <c r="I37" s="146"/>
    </row>
    <row r="38" spans="1:9" ht="15">
      <c r="A38" s="140">
        <v>5212</v>
      </c>
      <c r="B38" s="140" t="s">
        <v>28</v>
      </c>
      <c r="C38" s="146">
        <f t="shared" si="3"/>
        <v>0</v>
      </c>
      <c r="D38" s="146">
        <f t="shared" si="4"/>
        <v>0</v>
      </c>
      <c r="E38" s="146"/>
      <c r="F38" s="146"/>
      <c r="G38" s="146"/>
      <c r="H38" s="146"/>
      <c r="I38" s="146"/>
    </row>
    <row r="39" spans="1:9" ht="15">
      <c r="A39" s="140">
        <v>5213</v>
      </c>
      <c r="B39" s="140" t="s">
        <v>29</v>
      </c>
      <c r="C39" s="146">
        <f t="shared" si="3"/>
        <v>0</v>
      </c>
      <c r="D39" s="146">
        <f t="shared" si="4"/>
        <v>0</v>
      </c>
      <c r="E39" s="146"/>
      <c r="F39" s="146"/>
      <c r="G39" s="146"/>
      <c r="H39" s="146"/>
      <c r="I39" s="146"/>
    </row>
    <row r="40" spans="1:9" ht="15">
      <c r="A40" s="140">
        <v>5298</v>
      </c>
      <c r="B40" s="140"/>
      <c r="C40" s="147">
        <f aca="true" t="shared" si="5" ref="C40:I40">SUM(C27:C39)</f>
        <v>0</v>
      </c>
      <c r="D40" s="147">
        <f t="shared" si="5"/>
        <v>0</v>
      </c>
      <c r="E40" s="153">
        <f t="shared" si="5"/>
        <v>0</v>
      </c>
      <c r="F40" s="153">
        <f t="shared" si="5"/>
        <v>0</v>
      </c>
      <c r="G40" s="153">
        <f t="shared" si="5"/>
        <v>0</v>
      </c>
      <c r="H40" s="153">
        <f t="shared" si="5"/>
        <v>0</v>
      </c>
      <c r="I40" s="153">
        <f t="shared" si="5"/>
        <v>0</v>
      </c>
    </row>
    <row r="41" spans="1:9" ht="15">
      <c r="A41" s="140">
        <v>5299</v>
      </c>
      <c r="B41" s="140" t="s">
        <v>30</v>
      </c>
      <c r="C41" s="146">
        <v>0</v>
      </c>
      <c r="D41" s="146">
        <v>0</v>
      </c>
      <c r="E41" s="146"/>
      <c r="F41" s="146"/>
      <c r="G41" s="146"/>
      <c r="H41" s="146"/>
      <c r="I41" s="146"/>
    </row>
    <row r="42" spans="1:9" ht="15">
      <c r="A42" s="140">
        <v>5301</v>
      </c>
      <c r="B42" s="140" t="s">
        <v>31</v>
      </c>
      <c r="C42" s="146">
        <f aca="true" t="shared" si="6" ref="C42:C53">D42</f>
        <v>0</v>
      </c>
      <c r="D42" s="146">
        <f aca="true" t="shared" si="7" ref="D42:D53">SUM(E42:I42)</f>
        <v>0</v>
      </c>
      <c r="E42" s="146"/>
      <c r="F42" s="146"/>
      <c r="G42" s="146"/>
      <c r="H42" s="146"/>
      <c r="I42" s="146"/>
    </row>
    <row r="43" spans="1:9" ht="15">
      <c r="A43" s="140">
        <v>5302</v>
      </c>
      <c r="B43" s="140" t="s">
        <v>32</v>
      </c>
      <c r="C43" s="146">
        <f t="shared" si="6"/>
        <v>0</v>
      </c>
      <c r="D43" s="146">
        <f t="shared" si="7"/>
        <v>0</v>
      </c>
      <c r="E43" s="146"/>
      <c r="F43" s="146"/>
      <c r="G43" s="146"/>
      <c r="H43" s="146"/>
      <c r="I43" s="146"/>
    </row>
    <row r="44" spans="1:9" ht="15">
      <c r="A44" s="140">
        <v>5303</v>
      </c>
      <c r="B44" s="140" t="s">
        <v>33</v>
      </c>
      <c r="C44" s="146">
        <f t="shared" si="6"/>
        <v>0</v>
      </c>
      <c r="D44" s="146">
        <f t="shared" si="7"/>
        <v>0</v>
      </c>
      <c r="E44" s="146"/>
      <c r="F44" s="146"/>
      <c r="G44" s="146"/>
      <c r="H44" s="146"/>
      <c r="I44" s="146"/>
    </row>
    <row r="45" spans="1:9" ht="15">
      <c r="A45" s="140">
        <v>5304</v>
      </c>
      <c r="B45" s="140" t="s">
        <v>34</v>
      </c>
      <c r="C45" s="146">
        <f t="shared" si="6"/>
        <v>0</v>
      </c>
      <c r="D45" s="146">
        <f t="shared" si="7"/>
        <v>0</v>
      </c>
      <c r="E45" s="146"/>
      <c r="F45" s="146"/>
      <c r="G45" s="146"/>
      <c r="H45" s="146"/>
      <c r="I45" s="146"/>
    </row>
    <row r="46" spans="1:9" ht="15">
      <c r="A46" s="140">
        <v>5305</v>
      </c>
      <c r="B46" s="140" t="s">
        <v>35</v>
      </c>
      <c r="C46" s="146">
        <f t="shared" si="6"/>
        <v>0</v>
      </c>
      <c r="D46" s="146">
        <f t="shared" si="7"/>
        <v>0</v>
      </c>
      <c r="E46" s="146"/>
      <c r="F46" s="146"/>
      <c r="G46" s="146"/>
      <c r="H46" s="146"/>
      <c r="I46" s="146"/>
    </row>
    <row r="47" spans="1:9" ht="15">
      <c r="A47" s="140">
        <v>5306</v>
      </c>
      <c r="B47" s="140" t="s">
        <v>36</v>
      </c>
      <c r="C47" s="146">
        <f t="shared" si="6"/>
        <v>0</v>
      </c>
      <c r="D47" s="146">
        <f t="shared" si="7"/>
        <v>0</v>
      </c>
      <c r="E47" s="146"/>
      <c r="F47" s="146"/>
      <c r="G47" s="146"/>
      <c r="H47" s="146"/>
      <c r="I47" s="146"/>
    </row>
    <row r="48" spans="1:9" ht="15">
      <c r="A48" s="140">
        <v>5307</v>
      </c>
      <c r="B48" s="140" t="s">
        <v>37</v>
      </c>
      <c r="C48" s="146">
        <f t="shared" si="6"/>
        <v>0</v>
      </c>
      <c r="D48" s="146">
        <f t="shared" si="7"/>
        <v>0</v>
      </c>
      <c r="E48" s="146"/>
      <c r="F48" s="146"/>
      <c r="G48" s="146"/>
      <c r="H48" s="146"/>
      <c r="I48" s="146"/>
    </row>
    <row r="49" spans="1:9" ht="15">
      <c r="A49" s="140">
        <v>5308</v>
      </c>
      <c r="B49" s="140" t="s">
        <v>38</v>
      </c>
      <c r="C49" s="146">
        <f t="shared" si="6"/>
        <v>0</v>
      </c>
      <c r="D49" s="146">
        <f t="shared" si="7"/>
        <v>0</v>
      </c>
      <c r="E49" s="146"/>
      <c r="F49" s="146"/>
      <c r="G49" s="146"/>
      <c r="H49" s="146"/>
      <c r="I49" s="146"/>
    </row>
    <row r="50" spans="1:9" ht="15">
      <c r="A50" s="140">
        <v>5309</v>
      </c>
      <c r="B50" s="140" t="s">
        <v>39</v>
      </c>
      <c r="C50" s="146">
        <f t="shared" si="6"/>
        <v>0</v>
      </c>
      <c r="D50" s="146">
        <f t="shared" si="7"/>
        <v>0</v>
      </c>
      <c r="E50" s="146"/>
      <c r="F50" s="146"/>
      <c r="G50" s="146"/>
      <c r="H50" s="146"/>
      <c r="I50" s="146"/>
    </row>
    <row r="51" spans="1:9" ht="15">
      <c r="A51" s="140">
        <v>5310</v>
      </c>
      <c r="B51" s="140" t="s">
        <v>40</v>
      </c>
      <c r="C51" s="146">
        <f t="shared" si="6"/>
        <v>0</v>
      </c>
      <c r="D51" s="146">
        <f t="shared" si="7"/>
        <v>0</v>
      </c>
      <c r="E51" s="146"/>
      <c r="F51" s="146"/>
      <c r="G51" s="146"/>
      <c r="H51" s="146"/>
      <c r="I51" s="146"/>
    </row>
    <row r="52" spans="1:9" ht="15">
      <c r="A52" s="140">
        <v>5311</v>
      </c>
      <c r="B52" s="140" t="s">
        <v>41</v>
      </c>
      <c r="C52" s="146">
        <f t="shared" si="6"/>
        <v>0</v>
      </c>
      <c r="D52" s="146">
        <f t="shared" si="7"/>
        <v>0</v>
      </c>
      <c r="E52" s="146"/>
      <c r="F52" s="146"/>
      <c r="G52" s="146"/>
      <c r="H52" s="146"/>
      <c r="I52" s="146"/>
    </row>
    <row r="53" spans="1:9" ht="15">
      <c r="A53" s="140">
        <v>5312</v>
      </c>
      <c r="B53" s="140" t="s">
        <v>42</v>
      </c>
      <c r="C53" s="146">
        <f t="shared" si="6"/>
        <v>0</v>
      </c>
      <c r="D53" s="146">
        <f t="shared" si="7"/>
        <v>0</v>
      </c>
      <c r="E53" s="146"/>
      <c r="F53" s="146"/>
      <c r="G53" s="146"/>
      <c r="H53" s="146"/>
      <c r="I53" s="146"/>
    </row>
    <row r="54" spans="1:9" ht="15">
      <c r="A54" s="140">
        <v>5398</v>
      </c>
      <c r="B54" s="140"/>
      <c r="C54" s="147">
        <f aca="true" t="shared" si="8" ref="C54:I54">SUM(C42:C53)</f>
        <v>0</v>
      </c>
      <c r="D54" s="147">
        <f t="shared" si="8"/>
        <v>0</v>
      </c>
      <c r="E54" s="153">
        <f t="shared" si="8"/>
        <v>0</v>
      </c>
      <c r="F54" s="153">
        <f t="shared" si="8"/>
        <v>0</v>
      </c>
      <c r="G54" s="153">
        <f t="shared" si="8"/>
        <v>0</v>
      </c>
      <c r="H54" s="153">
        <f t="shared" si="8"/>
        <v>0</v>
      </c>
      <c r="I54" s="153">
        <f t="shared" si="8"/>
        <v>0</v>
      </c>
    </row>
    <row r="55" spans="1:9" ht="15">
      <c r="A55" s="140">
        <v>5399</v>
      </c>
      <c r="B55" s="140" t="s">
        <v>43</v>
      </c>
      <c r="C55" s="146">
        <v>0</v>
      </c>
      <c r="D55" s="146">
        <v>0</v>
      </c>
      <c r="E55" s="146"/>
      <c r="F55" s="146"/>
      <c r="G55" s="146"/>
      <c r="H55" s="146"/>
      <c r="I55" s="146"/>
    </row>
    <row r="56" spans="1:9" ht="15">
      <c r="A56" s="140">
        <v>5401</v>
      </c>
      <c r="B56" s="140" t="s">
        <v>44</v>
      </c>
      <c r="C56" s="146">
        <f aca="true" t="shared" si="9" ref="C56:C65">D56</f>
        <v>0</v>
      </c>
      <c r="D56" s="146">
        <f aca="true" t="shared" si="10" ref="D56:D65">SUM(E56:I56)</f>
        <v>0</v>
      </c>
      <c r="E56" s="146"/>
      <c r="F56" s="146"/>
      <c r="G56" s="146"/>
      <c r="H56" s="146"/>
      <c r="I56" s="146"/>
    </row>
    <row r="57" spans="1:9" ht="15">
      <c r="A57" s="140">
        <v>5402</v>
      </c>
      <c r="B57" s="140" t="s">
        <v>45</v>
      </c>
      <c r="C57" s="146">
        <f t="shared" si="9"/>
        <v>0</v>
      </c>
      <c r="D57" s="146">
        <f t="shared" si="10"/>
        <v>0</v>
      </c>
      <c r="E57" s="146"/>
      <c r="F57" s="146"/>
      <c r="G57" s="146"/>
      <c r="H57" s="146"/>
      <c r="I57" s="146"/>
    </row>
    <row r="58" spans="1:9" ht="15">
      <c r="A58" s="140">
        <v>5403</v>
      </c>
      <c r="B58" s="140" t="s">
        <v>46</v>
      </c>
      <c r="C58" s="146">
        <f t="shared" si="9"/>
        <v>61428</v>
      </c>
      <c r="D58" s="146">
        <f t="shared" si="10"/>
        <v>61428</v>
      </c>
      <c r="E58" s="146"/>
      <c r="F58" s="146"/>
      <c r="G58" s="146"/>
      <c r="H58" s="146"/>
      <c r="I58" s="146">
        <f>30714+30714</f>
        <v>61428</v>
      </c>
    </row>
    <row r="59" spans="1:9" ht="15">
      <c r="A59" s="140">
        <v>5404</v>
      </c>
      <c r="B59" s="140" t="s">
        <v>47</v>
      </c>
      <c r="C59" s="146">
        <f t="shared" si="9"/>
        <v>0</v>
      </c>
      <c r="D59" s="146">
        <f t="shared" si="10"/>
        <v>0</v>
      </c>
      <c r="E59" s="146"/>
      <c r="F59" s="146"/>
      <c r="G59" s="146"/>
      <c r="H59" s="146"/>
      <c r="I59" s="146"/>
    </row>
    <row r="60" spans="1:9" ht="15">
      <c r="A60" s="140">
        <v>5405</v>
      </c>
      <c r="B60" s="140" t="s">
        <v>48</v>
      </c>
      <c r="C60" s="146">
        <f t="shared" si="9"/>
        <v>0</v>
      </c>
      <c r="D60" s="146">
        <f t="shared" si="10"/>
        <v>0</v>
      </c>
      <c r="E60" s="146"/>
      <c r="F60" s="146"/>
      <c r="G60" s="146"/>
      <c r="H60" s="146"/>
      <c r="I60" s="146"/>
    </row>
    <row r="61" spans="1:9" ht="15">
      <c r="A61" s="140">
        <v>5406</v>
      </c>
      <c r="B61" s="140" t="s">
        <v>49</v>
      </c>
      <c r="C61" s="146">
        <f t="shared" si="9"/>
        <v>0</v>
      </c>
      <c r="D61" s="146">
        <f t="shared" si="10"/>
        <v>0</v>
      </c>
      <c r="E61" s="146"/>
      <c r="F61" s="146"/>
      <c r="G61" s="146"/>
      <c r="H61" s="146"/>
      <c r="I61" s="146"/>
    </row>
    <row r="62" spans="1:9" ht="15">
      <c r="A62" s="140">
        <v>5407</v>
      </c>
      <c r="B62" s="140" t="s">
        <v>50</v>
      </c>
      <c r="C62" s="146">
        <f t="shared" si="9"/>
        <v>0</v>
      </c>
      <c r="D62" s="146">
        <f t="shared" si="10"/>
        <v>0</v>
      </c>
      <c r="E62" s="146"/>
      <c r="F62" s="146"/>
      <c r="G62" s="146"/>
      <c r="H62" s="146"/>
      <c r="I62" s="146"/>
    </row>
    <row r="63" spans="1:9" ht="15">
      <c r="A63" s="140">
        <v>5408</v>
      </c>
      <c r="B63" s="140" t="s">
        <v>51</v>
      </c>
      <c r="C63" s="146">
        <f t="shared" si="9"/>
        <v>0</v>
      </c>
      <c r="D63" s="146">
        <f t="shared" si="10"/>
        <v>0</v>
      </c>
      <c r="E63" s="146"/>
      <c r="F63" s="146"/>
      <c r="G63" s="146"/>
      <c r="H63" s="146"/>
      <c r="I63" s="146"/>
    </row>
    <row r="64" spans="1:9" ht="15">
      <c r="A64" s="140">
        <v>5409</v>
      </c>
      <c r="B64" s="140" t="s">
        <v>52</v>
      </c>
      <c r="C64" s="146">
        <f t="shared" si="9"/>
        <v>0</v>
      </c>
      <c r="D64" s="146">
        <f t="shared" si="10"/>
        <v>0</v>
      </c>
      <c r="E64" s="146"/>
      <c r="F64" s="146"/>
      <c r="G64" s="146"/>
      <c r="H64" s="146"/>
      <c r="I64" s="146"/>
    </row>
    <row r="65" spans="1:9" ht="15">
      <c r="A65" s="140">
        <v>5410</v>
      </c>
      <c r="B65" s="140" t="s">
        <v>53</v>
      </c>
      <c r="C65" s="146">
        <f t="shared" si="9"/>
        <v>0</v>
      </c>
      <c r="D65" s="146">
        <f t="shared" si="10"/>
        <v>0</v>
      </c>
      <c r="E65" s="146"/>
      <c r="F65" s="146"/>
      <c r="G65" s="146"/>
      <c r="H65" s="146"/>
      <c r="I65" s="146"/>
    </row>
    <row r="66" spans="1:9" ht="15">
      <c r="A66" s="140">
        <v>5498</v>
      </c>
      <c r="B66" s="140"/>
      <c r="C66" s="147">
        <f aca="true" t="shared" si="11" ref="C66:I66">SUM(C56:C65)</f>
        <v>61428</v>
      </c>
      <c r="D66" s="147">
        <f t="shared" si="11"/>
        <v>61428</v>
      </c>
      <c r="E66" s="153">
        <f t="shared" si="11"/>
        <v>0</v>
      </c>
      <c r="F66" s="153">
        <f t="shared" si="11"/>
        <v>0</v>
      </c>
      <c r="G66" s="153">
        <f t="shared" si="11"/>
        <v>0</v>
      </c>
      <c r="H66" s="153">
        <f t="shared" si="11"/>
        <v>0</v>
      </c>
      <c r="I66" s="153">
        <f t="shared" si="11"/>
        <v>61428</v>
      </c>
    </row>
    <row r="67" spans="1:9" ht="15">
      <c r="A67" s="140">
        <v>5499</v>
      </c>
      <c r="B67" s="140" t="s">
        <v>54</v>
      </c>
      <c r="C67" s="146">
        <v>0</v>
      </c>
      <c r="D67" s="146">
        <v>0</v>
      </c>
      <c r="E67" s="146"/>
      <c r="F67" s="146"/>
      <c r="G67" s="146"/>
      <c r="H67" s="146"/>
      <c r="I67" s="146"/>
    </row>
    <row r="68" spans="1:9" ht="15">
      <c r="A68" s="140">
        <v>5501</v>
      </c>
      <c r="B68" s="140" t="s">
        <v>55</v>
      </c>
      <c r="C68" s="146">
        <f aca="true" t="shared" si="12" ref="C68:C78">D68</f>
        <v>0</v>
      </c>
      <c r="D68" s="146">
        <f aca="true" t="shared" si="13" ref="D68:D78">SUM(E68:I68)</f>
        <v>0</v>
      </c>
      <c r="E68" s="146"/>
      <c r="F68" s="146"/>
      <c r="G68" s="146"/>
      <c r="H68" s="146"/>
      <c r="I68" s="146"/>
    </row>
    <row r="69" spans="1:9" ht="15">
      <c r="A69" s="140">
        <v>5502</v>
      </c>
      <c r="B69" s="140" t="s">
        <v>56</v>
      </c>
      <c r="C69" s="146">
        <f t="shared" si="12"/>
        <v>0</v>
      </c>
      <c r="D69" s="146">
        <f t="shared" si="13"/>
        <v>0</v>
      </c>
      <c r="E69" s="146"/>
      <c r="F69" s="146"/>
      <c r="G69" s="146"/>
      <c r="H69" s="146"/>
      <c r="I69" s="146"/>
    </row>
    <row r="70" spans="1:9" ht="15">
      <c r="A70" s="140">
        <v>5503</v>
      </c>
      <c r="B70" s="140" t="s">
        <v>57</v>
      </c>
      <c r="C70" s="146">
        <f t="shared" si="12"/>
        <v>0</v>
      </c>
      <c r="D70" s="146">
        <f t="shared" si="13"/>
        <v>0</v>
      </c>
      <c r="E70" s="146"/>
      <c r="F70" s="146"/>
      <c r="G70" s="146"/>
      <c r="H70" s="146"/>
      <c r="I70" s="146"/>
    </row>
    <row r="71" spans="1:9" ht="15">
      <c r="A71" s="140">
        <v>5504</v>
      </c>
      <c r="B71" s="140" t="s">
        <v>58</v>
      </c>
      <c r="C71" s="146">
        <f t="shared" si="12"/>
        <v>0</v>
      </c>
      <c r="D71" s="146">
        <f t="shared" si="13"/>
        <v>0</v>
      </c>
      <c r="E71" s="146"/>
      <c r="F71" s="146"/>
      <c r="G71" s="146"/>
      <c r="H71" s="146"/>
      <c r="I71" s="146"/>
    </row>
    <row r="72" spans="1:9" ht="15">
      <c r="A72" s="140">
        <v>5505</v>
      </c>
      <c r="B72" s="140" t="s">
        <v>59</v>
      </c>
      <c r="C72" s="146">
        <f t="shared" si="12"/>
        <v>0</v>
      </c>
      <c r="D72" s="146">
        <f t="shared" si="13"/>
        <v>0</v>
      </c>
      <c r="E72" s="146"/>
      <c r="F72" s="146"/>
      <c r="G72" s="146"/>
      <c r="H72" s="146"/>
      <c r="I72" s="146"/>
    </row>
    <row r="73" spans="1:9" ht="15">
      <c r="A73" s="140">
        <v>5506</v>
      </c>
      <c r="B73" s="140" t="s">
        <v>60</v>
      </c>
      <c r="C73" s="146">
        <f t="shared" si="12"/>
        <v>37808</v>
      </c>
      <c r="D73" s="146">
        <f t="shared" si="13"/>
        <v>37808</v>
      </c>
      <c r="E73" s="146"/>
      <c r="F73" s="146"/>
      <c r="G73" s="146">
        <v>37808</v>
      </c>
      <c r="H73" s="146"/>
      <c r="I73" s="146"/>
    </row>
    <row r="74" spans="1:9" ht="15">
      <c r="A74" s="140">
        <v>5507</v>
      </c>
      <c r="B74" s="140" t="s">
        <v>61</v>
      </c>
      <c r="C74" s="146">
        <f t="shared" si="12"/>
        <v>83490</v>
      </c>
      <c r="D74" s="146">
        <f t="shared" si="13"/>
        <v>83490</v>
      </c>
      <c r="E74" s="146"/>
      <c r="F74" s="146"/>
      <c r="G74" s="146"/>
      <c r="H74" s="146">
        <v>83490</v>
      </c>
      <c r="I74" s="146"/>
    </row>
    <row r="75" spans="1:9" ht="15">
      <c r="A75" s="140">
        <v>5508</v>
      </c>
      <c r="B75" s="140" t="s">
        <v>62</v>
      </c>
      <c r="C75" s="146">
        <f t="shared" si="12"/>
        <v>0</v>
      </c>
      <c r="D75" s="146">
        <f t="shared" si="13"/>
        <v>0</v>
      </c>
      <c r="E75" s="146"/>
      <c r="F75" s="146"/>
      <c r="G75" s="146"/>
      <c r="H75" s="146"/>
      <c r="I75" s="146"/>
    </row>
    <row r="76" spans="1:9" ht="15">
      <c r="A76" s="140">
        <v>5509</v>
      </c>
      <c r="B76" s="140" t="s">
        <v>63</v>
      </c>
      <c r="C76" s="146">
        <f t="shared" si="12"/>
        <v>0</v>
      </c>
      <c r="D76" s="146">
        <f t="shared" si="13"/>
        <v>0</v>
      </c>
      <c r="E76" s="146"/>
      <c r="F76" s="146"/>
      <c r="G76" s="146"/>
      <c r="H76" s="146"/>
      <c r="I76" s="146"/>
    </row>
    <row r="77" spans="1:9" ht="15">
      <c r="A77" s="140">
        <v>5510</v>
      </c>
      <c r="B77" s="140" t="s">
        <v>64</v>
      </c>
      <c r="C77" s="146">
        <f t="shared" si="12"/>
        <v>8402</v>
      </c>
      <c r="D77" s="146">
        <f t="shared" si="13"/>
        <v>8402</v>
      </c>
      <c r="E77" s="146"/>
      <c r="F77" s="146">
        <v>8402</v>
      </c>
      <c r="G77" s="146"/>
      <c r="H77" s="146"/>
      <c r="I77" s="146"/>
    </row>
    <row r="78" spans="1:9" ht="15">
      <c r="A78" s="140">
        <v>5511</v>
      </c>
      <c r="B78" s="140" t="s">
        <v>65</v>
      </c>
      <c r="C78" s="146">
        <f t="shared" si="12"/>
        <v>0</v>
      </c>
      <c r="D78" s="146">
        <f t="shared" si="13"/>
        <v>0</v>
      </c>
      <c r="E78" s="146"/>
      <c r="F78" s="146"/>
      <c r="G78" s="146"/>
      <c r="H78" s="146"/>
      <c r="I78" s="146"/>
    </row>
    <row r="79" spans="1:9" ht="15">
      <c r="A79" s="140">
        <v>5598</v>
      </c>
      <c r="B79" s="140"/>
      <c r="C79" s="147">
        <f aca="true" t="shared" si="14" ref="C79:I79">SUM(C68:C78)</f>
        <v>129700</v>
      </c>
      <c r="D79" s="147">
        <f t="shared" si="14"/>
        <v>129700</v>
      </c>
      <c r="E79" s="153">
        <f t="shared" si="14"/>
        <v>0</v>
      </c>
      <c r="F79" s="153">
        <f t="shared" si="14"/>
        <v>8402</v>
      </c>
      <c r="G79" s="153">
        <f t="shared" si="14"/>
        <v>37808</v>
      </c>
      <c r="H79" s="153">
        <f t="shared" si="14"/>
        <v>83490</v>
      </c>
      <c r="I79" s="153">
        <f t="shared" si="14"/>
        <v>0</v>
      </c>
    </row>
    <row r="80" spans="1:9" ht="15">
      <c r="A80" s="140">
        <v>5599</v>
      </c>
      <c r="B80" s="140" t="s">
        <v>66</v>
      </c>
      <c r="C80" s="146">
        <v>0</v>
      </c>
      <c r="D80" s="146">
        <v>0</v>
      </c>
      <c r="E80" s="146"/>
      <c r="F80" s="146"/>
      <c r="G80" s="146"/>
      <c r="H80" s="146"/>
      <c r="I80" s="146"/>
    </row>
    <row r="81" spans="1:9" ht="15">
      <c r="A81" s="140">
        <v>5601</v>
      </c>
      <c r="B81" s="140" t="s">
        <v>67</v>
      </c>
      <c r="C81" s="146">
        <f aca="true" t="shared" si="15" ref="C81:C90">D81</f>
        <v>0</v>
      </c>
      <c r="D81" s="146">
        <f aca="true" t="shared" si="16" ref="D81:D90">SUM(E81:I81)</f>
        <v>0</v>
      </c>
      <c r="E81" s="146"/>
      <c r="F81" s="146"/>
      <c r="G81" s="146"/>
      <c r="H81" s="146"/>
      <c r="I81" s="146"/>
    </row>
    <row r="82" spans="1:9" ht="15">
      <c r="A82" s="140">
        <v>5602</v>
      </c>
      <c r="B82" s="140" t="s">
        <v>68</v>
      </c>
      <c r="C82" s="146">
        <f t="shared" si="15"/>
        <v>0</v>
      </c>
      <c r="D82" s="146">
        <f t="shared" si="16"/>
        <v>0</v>
      </c>
      <c r="E82" s="146"/>
      <c r="F82" s="146"/>
      <c r="G82" s="146"/>
      <c r="H82" s="146"/>
      <c r="I82" s="146"/>
    </row>
    <row r="83" spans="1:9" ht="15">
      <c r="A83" s="140">
        <v>5603</v>
      </c>
      <c r="B83" s="140" t="s">
        <v>69</v>
      </c>
      <c r="C83" s="146">
        <f t="shared" si="15"/>
        <v>0</v>
      </c>
      <c r="D83" s="146">
        <f t="shared" si="16"/>
        <v>0</v>
      </c>
      <c r="E83" s="146"/>
      <c r="F83" s="146"/>
      <c r="G83" s="146"/>
      <c r="H83" s="146"/>
      <c r="I83" s="146"/>
    </row>
    <row r="84" spans="1:9" ht="15">
      <c r="A84" s="140">
        <v>5605</v>
      </c>
      <c r="B84" s="140" t="s">
        <v>70</v>
      </c>
      <c r="C84" s="146">
        <f t="shared" si="15"/>
        <v>0</v>
      </c>
      <c r="D84" s="146">
        <f t="shared" si="16"/>
        <v>0</v>
      </c>
      <c r="E84" s="146"/>
      <c r="F84" s="146"/>
      <c r="G84" s="146"/>
      <c r="H84" s="146"/>
      <c r="I84" s="146"/>
    </row>
    <row r="85" spans="1:9" ht="15">
      <c r="A85" s="140">
        <v>5606</v>
      </c>
      <c r="B85" s="140" t="s">
        <v>71</v>
      </c>
      <c r="C85" s="146">
        <f t="shared" si="15"/>
        <v>0</v>
      </c>
      <c r="D85" s="146">
        <f t="shared" si="16"/>
        <v>0</v>
      </c>
      <c r="E85" s="146"/>
      <c r="F85" s="146"/>
      <c r="G85" s="146"/>
      <c r="H85" s="146"/>
      <c r="I85" s="146"/>
    </row>
    <row r="86" spans="1:9" ht="15">
      <c r="A86" s="140">
        <v>5607</v>
      </c>
      <c r="B86" s="140" t="s">
        <v>72</v>
      </c>
      <c r="C86" s="146">
        <f t="shared" si="15"/>
        <v>0</v>
      </c>
      <c r="D86" s="146">
        <f t="shared" si="16"/>
        <v>0</v>
      </c>
      <c r="E86" s="146"/>
      <c r="F86" s="146"/>
      <c r="G86" s="146"/>
      <c r="H86" s="146"/>
      <c r="I86" s="146"/>
    </row>
    <row r="87" spans="1:9" ht="15">
      <c r="A87" s="140">
        <v>5608</v>
      </c>
      <c r="B87" s="140" t="s">
        <v>73</v>
      </c>
      <c r="C87" s="146">
        <f t="shared" si="15"/>
        <v>0</v>
      </c>
      <c r="D87" s="146">
        <f t="shared" si="16"/>
        <v>0</v>
      </c>
      <c r="E87" s="146"/>
      <c r="F87" s="146"/>
      <c r="G87" s="146"/>
      <c r="H87" s="146"/>
      <c r="I87" s="146"/>
    </row>
    <row r="88" spans="1:9" ht="15">
      <c r="A88" s="140">
        <v>5609</v>
      </c>
      <c r="B88" s="140" t="s">
        <v>74</v>
      </c>
      <c r="C88" s="146">
        <f t="shared" si="15"/>
        <v>0</v>
      </c>
      <c r="D88" s="146">
        <f t="shared" si="16"/>
        <v>0</v>
      </c>
      <c r="E88" s="146"/>
      <c r="F88" s="146"/>
      <c r="G88" s="146"/>
      <c r="H88" s="146"/>
      <c r="I88" s="146"/>
    </row>
    <row r="89" spans="1:9" ht="15">
      <c r="A89" s="140">
        <v>5610</v>
      </c>
      <c r="B89" s="140" t="s">
        <v>75</v>
      </c>
      <c r="C89" s="146">
        <f t="shared" si="15"/>
        <v>0</v>
      </c>
      <c r="D89" s="146">
        <f t="shared" si="16"/>
        <v>0</v>
      </c>
      <c r="E89" s="146"/>
      <c r="F89" s="146"/>
      <c r="G89" s="146"/>
      <c r="H89" s="146"/>
      <c r="I89" s="146"/>
    </row>
    <row r="90" spans="1:9" ht="15">
      <c r="A90" s="140">
        <v>5611</v>
      </c>
      <c r="B90" s="140" t="s">
        <v>76</v>
      </c>
      <c r="C90" s="146">
        <f t="shared" si="15"/>
        <v>0</v>
      </c>
      <c r="D90" s="146">
        <f t="shared" si="16"/>
        <v>0</v>
      </c>
      <c r="E90" s="146"/>
      <c r="F90" s="146"/>
      <c r="G90" s="146"/>
      <c r="H90" s="146"/>
      <c r="I90" s="146"/>
    </row>
    <row r="91" spans="1:9" ht="15">
      <c r="A91" s="140">
        <v>5698</v>
      </c>
      <c r="B91" s="140"/>
      <c r="C91" s="147">
        <f aca="true" t="shared" si="17" ref="C91:I91">SUM(C81:C90)</f>
        <v>0</v>
      </c>
      <c r="D91" s="147">
        <f t="shared" si="17"/>
        <v>0</v>
      </c>
      <c r="E91" s="153">
        <f t="shared" si="17"/>
        <v>0</v>
      </c>
      <c r="F91" s="153">
        <f t="shared" si="17"/>
        <v>0</v>
      </c>
      <c r="G91" s="153">
        <f t="shared" si="17"/>
        <v>0</v>
      </c>
      <c r="H91" s="153">
        <f t="shared" si="17"/>
        <v>0</v>
      </c>
      <c r="I91" s="153">
        <f t="shared" si="17"/>
        <v>0</v>
      </c>
    </row>
    <row r="92" spans="1:9" ht="15">
      <c r="A92" s="140">
        <v>5699</v>
      </c>
      <c r="B92" s="140" t="s">
        <v>77</v>
      </c>
      <c r="C92" s="146">
        <v>0</v>
      </c>
      <c r="D92" s="146">
        <v>0</v>
      </c>
      <c r="E92" s="146"/>
      <c r="F92" s="146"/>
      <c r="G92" s="146"/>
      <c r="H92" s="146"/>
      <c r="I92" s="146"/>
    </row>
    <row r="93" spans="1:9" ht="15">
      <c r="A93" s="140">
        <v>5701</v>
      </c>
      <c r="B93" s="140" t="s">
        <v>78</v>
      </c>
      <c r="C93" s="146">
        <f>D93</f>
        <v>0</v>
      </c>
      <c r="D93" s="146">
        <f>SUM(E93:I93)</f>
        <v>0</v>
      </c>
      <c r="E93" s="146"/>
      <c r="F93" s="146"/>
      <c r="G93" s="146"/>
      <c r="H93" s="146"/>
      <c r="I93" s="146"/>
    </row>
    <row r="94" spans="1:9" ht="15">
      <c r="A94" s="140">
        <v>5702</v>
      </c>
      <c r="B94" s="140" t="s">
        <v>79</v>
      </c>
      <c r="C94" s="146">
        <f>D94</f>
        <v>-473185</v>
      </c>
      <c r="D94" s="146">
        <f>SUM(E94:I94)</f>
        <v>-473185</v>
      </c>
      <c r="E94" s="146"/>
      <c r="F94" s="146">
        <v>-21210</v>
      </c>
      <c r="G94" s="146">
        <f>-451975</f>
        <v>-451975</v>
      </c>
      <c r="H94" s="146"/>
      <c r="I94" s="146"/>
    </row>
    <row r="95" spans="1:9" ht="15">
      <c r="A95" s="140">
        <v>5703</v>
      </c>
      <c r="B95" s="140" t="s">
        <v>80</v>
      </c>
      <c r="C95" s="146">
        <f>D95</f>
        <v>0</v>
      </c>
      <c r="D95" s="146">
        <f>SUM(E95:I95)</f>
        <v>0</v>
      </c>
      <c r="E95" s="146"/>
      <c r="F95" s="146"/>
      <c r="G95" s="146"/>
      <c r="H95" s="146"/>
      <c r="I95" s="146"/>
    </row>
    <row r="96" spans="1:9" ht="15">
      <c r="A96" s="140">
        <v>5704</v>
      </c>
      <c r="B96" s="140" t="s">
        <v>81</v>
      </c>
      <c r="C96" s="146">
        <f>D96</f>
        <v>0</v>
      </c>
      <c r="D96" s="146">
        <f>SUM(E96:I96)</f>
        <v>0</v>
      </c>
      <c r="E96" s="146"/>
      <c r="F96" s="146"/>
      <c r="G96" s="146"/>
      <c r="H96" s="146"/>
      <c r="I96" s="146"/>
    </row>
    <row r="97" spans="1:9" ht="15">
      <c r="A97" s="140">
        <v>5798</v>
      </c>
      <c r="B97" s="140"/>
      <c r="C97" s="147">
        <f aca="true" t="shared" si="18" ref="C97:I97">SUM(C93:C96)</f>
        <v>-473185</v>
      </c>
      <c r="D97" s="147">
        <f t="shared" si="18"/>
        <v>-473185</v>
      </c>
      <c r="E97" s="153">
        <f t="shared" si="18"/>
        <v>0</v>
      </c>
      <c r="F97" s="153">
        <f t="shared" si="18"/>
        <v>-21210</v>
      </c>
      <c r="G97" s="153">
        <f t="shared" si="18"/>
        <v>-451975</v>
      </c>
      <c r="H97" s="153">
        <f t="shared" si="18"/>
        <v>0</v>
      </c>
      <c r="I97" s="153">
        <f t="shared" si="18"/>
        <v>0</v>
      </c>
    </row>
    <row r="98" spans="1:9" ht="15">
      <c r="A98" s="140">
        <v>5799</v>
      </c>
      <c r="B98" s="140" t="s">
        <v>82</v>
      </c>
      <c r="C98" s="146">
        <v>0</v>
      </c>
      <c r="D98" s="146">
        <v>0</v>
      </c>
      <c r="E98" s="146"/>
      <c r="F98" s="146"/>
      <c r="G98" s="146"/>
      <c r="H98" s="146"/>
      <c r="I98" s="146"/>
    </row>
    <row r="99" spans="1:9" ht="15">
      <c r="A99" s="140">
        <v>5801</v>
      </c>
      <c r="B99" s="140" t="s">
        <v>83</v>
      </c>
      <c r="C99" s="146">
        <f aca="true" t="shared" si="19" ref="C99:C106">D99</f>
        <v>0</v>
      </c>
      <c r="D99" s="146">
        <f aca="true" t="shared" si="20" ref="D99:D106">SUM(E99:I99)</f>
        <v>0</v>
      </c>
      <c r="E99" s="146"/>
      <c r="F99" s="146"/>
      <c r="G99" s="146"/>
      <c r="H99" s="146"/>
      <c r="I99" s="146"/>
    </row>
    <row r="100" spans="1:9" ht="15">
      <c r="A100" s="140">
        <v>5802</v>
      </c>
      <c r="B100" s="140" t="s">
        <v>84</v>
      </c>
      <c r="C100" s="146">
        <f t="shared" si="19"/>
        <v>0</v>
      </c>
      <c r="D100" s="146">
        <f t="shared" si="20"/>
        <v>0</v>
      </c>
      <c r="E100" s="146"/>
      <c r="F100" s="146"/>
      <c r="G100" s="146"/>
      <c r="H100" s="146"/>
      <c r="I100" s="146"/>
    </row>
    <row r="101" spans="1:9" ht="15">
      <c r="A101" s="140">
        <v>5803</v>
      </c>
      <c r="B101" s="140" t="s">
        <v>85</v>
      </c>
      <c r="C101" s="146">
        <f t="shared" si="19"/>
        <v>0</v>
      </c>
      <c r="D101" s="146">
        <f t="shared" si="20"/>
        <v>0</v>
      </c>
      <c r="E101" s="146"/>
      <c r="F101" s="146"/>
      <c r="G101" s="146"/>
      <c r="H101" s="146"/>
      <c r="I101" s="146"/>
    </row>
    <row r="102" spans="1:9" ht="15">
      <c r="A102" s="140">
        <v>5804</v>
      </c>
      <c r="B102" s="140" t="s">
        <v>86</v>
      </c>
      <c r="C102" s="146">
        <f t="shared" si="19"/>
        <v>0</v>
      </c>
      <c r="D102" s="146">
        <f t="shared" si="20"/>
        <v>0</v>
      </c>
      <c r="E102" s="140"/>
      <c r="F102" s="140"/>
      <c r="G102" s="146"/>
      <c r="H102" s="146"/>
      <c r="I102" s="146"/>
    </row>
    <row r="103" spans="1:9" ht="15">
      <c r="A103" s="140">
        <v>5805</v>
      </c>
      <c r="B103" s="140" t="s">
        <v>87</v>
      </c>
      <c r="C103" s="146">
        <f t="shared" si="19"/>
        <v>0</v>
      </c>
      <c r="D103" s="146">
        <f t="shared" si="20"/>
        <v>0</v>
      </c>
      <c r="E103" s="146"/>
      <c r="F103" s="146"/>
      <c r="G103" s="146"/>
      <c r="H103" s="146"/>
      <c r="I103" s="146"/>
    </row>
    <row r="104" spans="1:9" ht="15">
      <c r="A104" s="140">
        <v>5806</v>
      </c>
      <c r="B104" s="140" t="s">
        <v>88</v>
      </c>
      <c r="C104" s="146">
        <f t="shared" si="19"/>
        <v>0</v>
      </c>
      <c r="D104" s="146">
        <f t="shared" si="20"/>
        <v>0</v>
      </c>
      <c r="E104" s="146"/>
      <c r="F104" s="146"/>
      <c r="G104" s="146"/>
      <c r="H104" s="146"/>
      <c r="I104" s="146"/>
    </row>
    <row r="105" spans="1:9" ht="15">
      <c r="A105" s="140">
        <v>5807</v>
      </c>
      <c r="B105" s="140" t="s">
        <v>89</v>
      </c>
      <c r="C105" s="146">
        <f t="shared" si="19"/>
        <v>0</v>
      </c>
      <c r="D105" s="146">
        <f t="shared" si="20"/>
        <v>0</v>
      </c>
      <c r="E105" s="146"/>
      <c r="F105" s="146"/>
      <c r="G105" s="146"/>
      <c r="H105" s="146"/>
      <c r="I105" s="146"/>
    </row>
    <row r="106" spans="1:9" ht="15">
      <c r="A106" s="140">
        <v>5808</v>
      </c>
      <c r="B106" s="140" t="s">
        <v>90</v>
      </c>
      <c r="C106" s="146">
        <f t="shared" si="19"/>
        <v>0</v>
      </c>
      <c r="D106" s="146">
        <f t="shared" si="20"/>
        <v>0</v>
      </c>
      <c r="E106" s="146"/>
      <c r="F106" s="146"/>
      <c r="G106" s="146"/>
      <c r="H106" s="146"/>
      <c r="I106" s="146"/>
    </row>
    <row r="107" spans="1:9" ht="15">
      <c r="A107" s="140">
        <v>5898</v>
      </c>
      <c r="B107" s="140"/>
      <c r="C107" s="147">
        <f aca="true" t="shared" si="21" ref="C107:I107">SUM(C99:C106)</f>
        <v>0</v>
      </c>
      <c r="D107" s="147">
        <f t="shared" si="21"/>
        <v>0</v>
      </c>
      <c r="E107" s="153">
        <f t="shared" si="21"/>
        <v>0</v>
      </c>
      <c r="F107" s="153">
        <f t="shared" si="21"/>
        <v>0</v>
      </c>
      <c r="G107" s="153">
        <f t="shared" si="21"/>
        <v>0</v>
      </c>
      <c r="H107" s="153">
        <f t="shared" si="21"/>
        <v>0</v>
      </c>
      <c r="I107" s="153">
        <f t="shared" si="21"/>
        <v>0</v>
      </c>
    </row>
    <row r="108" spans="1:9" ht="15">
      <c r="A108" s="140">
        <v>5899</v>
      </c>
      <c r="B108" s="140" t="s">
        <v>91</v>
      </c>
      <c r="C108" s="146">
        <v>0</v>
      </c>
      <c r="D108" s="146">
        <v>0</v>
      </c>
      <c r="E108" s="146"/>
      <c r="F108" s="146"/>
      <c r="G108" s="146"/>
      <c r="H108" s="146"/>
      <c r="I108" s="146"/>
    </row>
    <row r="109" spans="1:9" ht="15">
      <c r="A109" s="140">
        <v>5901</v>
      </c>
      <c r="B109" s="140" t="s">
        <v>92</v>
      </c>
      <c r="C109" s="146">
        <f aca="true" t="shared" si="22" ref="C109:C115">D109</f>
        <v>0</v>
      </c>
      <c r="D109" s="146">
        <f aca="true" t="shared" si="23" ref="D109:D115">SUM(E109:I109)</f>
        <v>0</v>
      </c>
      <c r="E109" s="146"/>
      <c r="F109" s="146"/>
      <c r="G109" s="146"/>
      <c r="H109" s="146"/>
      <c r="I109" s="146"/>
    </row>
    <row r="110" spans="1:9" ht="15">
      <c r="A110" s="140">
        <v>5902</v>
      </c>
      <c r="B110" s="140" t="s">
        <v>93</v>
      </c>
      <c r="C110" s="146">
        <f t="shared" si="22"/>
        <v>0</v>
      </c>
      <c r="D110" s="146">
        <f t="shared" si="23"/>
        <v>0</v>
      </c>
      <c r="E110" s="146"/>
      <c r="F110" s="146"/>
      <c r="G110" s="146"/>
      <c r="H110" s="146"/>
      <c r="I110" s="146"/>
    </row>
    <row r="111" spans="1:9" ht="15">
      <c r="A111" s="140">
        <v>5903</v>
      </c>
      <c r="B111" s="140" t="s">
        <v>94</v>
      </c>
      <c r="C111" s="146">
        <f t="shared" si="22"/>
        <v>0</v>
      </c>
      <c r="D111" s="146">
        <f t="shared" si="23"/>
        <v>0</v>
      </c>
      <c r="E111" s="146"/>
      <c r="F111" s="146"/>
      <c r="G111" s="146"/>
      <c r="H111" s="146"/>
      <c r="I111" s="146"/>
    </row>
    <row r="112" spans="1:9" ht="15">
      <c r="A112" s="140">
        <v>5904</v>
      </c>
      <c r="B112" s="140" t="s">
        <v>95</v>
      </c>
      <c r="C112" s="146">
        <f t="shared" si="22"/>
        <v>0</v>
      </c>
      <c r="D112" s="146">
        <f t="shared" si="23"/>
        <v>0</v>
      </c>
      <c r="E112" s="146"/>
      <c r="F112" s="146"/>
      <c r="G112" s="146"/>
      <c r="H112" s="146"/>
      <c r="I112" s="146"/>
    </row>
    <row r="113" spans="1:9" ht="15">
      <c r="A113" s="140">
        <v>5905</v>
      </c>
      <c r="B113" s="140" t="s">
        <v>96</v>
      </c>
      <c r="C113" s="146">
        <f t="shared" si="22"/>
        <v>0</v>
      </c>
      <c r="D113" s="146">
        <f t="shared" si="23"/>
        <v>0</v>
      </c>
      <c r="E113" s="146"/>
      <c r="F113" s="146"/>
      <c r="G113" s="146"/>
      <c r="H113" s="146"/>
      <c r="I113" s="146"/>
    </row>
    <row r="114" spans="1:9" ht="15">
      <c r="A114" s="140">
        <v>5906</v>
      </c>
      <c r="B114" s="140" t="s">
        <v>97</v>
      </c>
      <c r="C114" s="146">
        <f t="shared" si="22"/>
        <v>0</v>
      </c>
      <c r="D114" s="146">
        <f t="shared" si="23"/>
        <v>0</v>
      </c>
      <c r="E114" s="146"/>
      <c r="F114" s="146"/>
      <c r="G114" s="146"/>
      <c r="H114" s="146"/>
      <c r="I114" s="146"/>
    </row>
    <row r="115" spans="1:9" ht="15">
      <c r="A115" s="140">
        <v>5907</v>
      </c>
      <c r="B115" s="140" t="s">
        <v>98</v>
      </c>
      <c r="C115" s="146">
        <f t="shared" si="22"/>
        <v>0</v>
      </c>
      <c r="D115" s="146">
        <f t="shared" si="23"/>
        <v>0</v>
      </c>
      <c r="E115" s="146"/>
      <c r="F115" s="146"/>
      <c r="G115" s="146"/>
      <c r="H115" s="146"/>
      <c r="I115" s="146"/>
    </row>
    <row r="116" spans="1:9" ht="15">
      <c r="A116" s="140">
        <v>5998</v>
      </c>
      <c r="B116" s="140"/>
      <c r="C116" s="147">
        <f aca="true" t="shared" si="24" ref="C116:I116">SUM(C109:C115)</f>
        <v>0</v>
      </c>
      <c r="D116" s="147">
        <f t="shared" si="24"/>
        <v>0</v>
      </c>
      <c r="E116" s="153">
        <f t="shared" si="24"/>
        <v>0</v>
      </c>
      <c r="F116" s="153">
        <f t="shared" si="24"/>
        <v>0</v>
      </c>
      <c r="G116" s="153">
        <f t="shared" si="24"/>
        <v>0</v>
      </c>
      <c r="H116" s="153">
        <f t="shared" si="24"/>
        <v>0</v>
      </c>
      <c r="I116" s="153">
        <f t="shared" si="24"/>
        <v>0</v>
      </c>
    </row>
    <row r="117" spans="1:9" ht="15">
      <c r="A117" s="140">
        <v>5999</v>
      </c>
      <c r="B117" s="140" t="s">
        <v>99</v>
      </c>
      <c r="C117" s="146">
        <v>0</v>
      </c>
      <c r="D117" s="146">
        <v>0</v>
      </c>
      <c r="E117" s="146"/>
      <c r="F117" s="146"/>
      <c r="G117" s="146"/>
      <c r="H117" s="146"/>
      <c r="I117" s="146"/>
    </row>
    <row r="118" spans="1:9" ht="15">
      <c r="A118" s="140">
        <v>6001</v>
      </c>
      <c r="B118" s="140" t="s">
        <v>100</v>
      </c>
      <c r="C118" s="146">
        <f aca="true" t="shared" si="25" ref="C118:C126">D118</f>
        <v>0</v>
      </c>
      <c r="D118" s="146">
        <f aca="true" t="shared" si="26" ref="D118:D126">SUM(E118:I118)</f>
        <v>0</v>
      </c>
      <c r="E118" s="146"/>
      <c r="F118" s="146"/>
      <c r="G118" s="146"/>
      <c r="H118" s="146"/>
      <c r="I118" s="146"/>
    </row>
    <row r="119" spans="1:9" ht="15">
      <c r="A119" s="140">
        <v>6002</v>
      </c>
      <c r="B119" s="140" t="s">
        <v>101</v>
      </c>
      <c r="C119" s="146">
        <f t="shared" si="25"/>
        <v>0</v>
      </c>
      <c r="D119" s="146">
        <f t="shared" si="26"/>
        <v>0</v>
      </c>
      <c r="E119" s="146"/>
      <c r="F119" s="146"/>
      <c r="G119" s="146"/>
      <c r="H119" s="146"/>
      <c r="I119" s="146"/>
    </row>
    <row r="120" spans="1:9" ht="15">
      <c r="A120" s="140">
        <v>6003</v>
      </c>
      <c r="B120" s="140" t="s">
        <v>102</v>
      </c>
      <c r="C120" s="146">
        <f t="shared" si="25"/>
        <v>0</v>
      </c>
      <c r="D120" s="146">
        <f t="shared" si="26"/>
        <v>0</v>
      </c>
      <c r="E120" s="146"/>
      <c r="F120" s="146"/>
      <c r="G120" s="146"/>
      <c r="H120" s="146"/>
      <c r="I120" s="146"/>
    </row>
    <row r="121" spans="1:9" ht="15">
      <c r="A121" s="140">
        <v>6004</v>
      </c>
      <c r="B121" s="140" t="s">
        <v>103</v>
      </c>
      <c r="C121" s="146">
        <f t="shared" si="25"/>
        <v>0</v>
      </c>
      <c r="D121" s="146">
        <f t="shared" si="26"/>
        <v>0</v>
      </c>
      <c r="E121" s="146"/>
      <c r="F121" s="146"/>
      <c r="G121" s="146"/>
      <c r="H121" s="146"/>
      <c r="I121" s="146"/>
    </row>
    <row r="122" spans="1:9" ht="15">
      <c r="A122" s="140">
        <v>6005</v>
      </c>
      <c r="B122" s="140" t="s">
        <v>104</v>
      </c>
      <c r="C122" s="146">
        <f t="shared" si="25"/>
        <v>0</v>
      </c>
      <c r="D122" s="146">
        <f t="shared" si="26"/>
        <v>0</v>
      </c>
      <c r="E122" s="146"/>
      <c r="F122" s="146"/>
      <c r="G122" s="146"/>
      <c r="H122" s="146"/>
      <c r="I122" s="146"/>
    </row>
    <row r="123" spans="1:9" ht="15">
      <c r="A123" s="140">
        <v>6006</v>
      </c>
      <c r="B123" s="140" t="s">
        <v>105</v>
      </c>
      <c r="C123" s="146">
        <f t="shared" si="25"/>
        <v>0</v>
      </c>
      <c r="D123" s="146">
        <f t="shared" si="26"/>
        <v>0</v>
      </c>
      <c r="E123" s="146"/>
      <c r="F123" s="146"/>
      <c r="G123" s="146"/>
      <c r="H123" s="146"/>
      <c r="I123" s="146"/>
    </row>
    <row r="124" spans="1:9" ht="15">
      <c r="A124" s="140">
        <v>6007</v>
      </c>
      <c r="B124" s="140" t="s">
        <v>106</v>
      </c>
      <c r="C124" s="146">
        <f t="shared" si="25"/>
        <v>0</v>
      </c>
      <c r="D124" s="146">
        <f t="shared" si="26"/>
        <v>0</v>
      </c>
      <c r="E124" s="146"/>
      <c r="F124" s="146"/>
      <c r="G124" s="146"/>
      <c r="H124" s="146"/>
      <c r="I124" s="146"/>
    </row>
    <row r="125" spans="1:9" ht="15">
      <c r="A125" s="140">
        <v>6008</v>
      </c>
      <c r="B125" s="140" t="s">
        <v>107</v>
      </c>
      <c r="C125" s="146">
        <f t="shared" si="25"/>
        <v>0</v>
      </c>
      <c r="D125" s="146">
        <f t="shared" si="26"/>
        <v>0</v>
      </c>
      <c r="E125" s="146"/>
      <c r="F125" s="146"/>
      <c r="G125" s="146"/>
      <c r="H125" s="146"/>
      <c r="I125" s="146"/>
    </row>
    <row r="126" spans="1:9" ht="15">
      <c r="A126" s="140">
        <v>6009</v>
      </c>
      <c r="B126" s="140" t="s">
        <v>108</v>
      </c>
      <c r="C126" s="146">
        <f t="shared" si="25"/>
        <v>0</v>
      </c>
      <c r="D126" s="146">
        <f t="shared" si="26"/>
        <v>0</v>
      </c>
      <c r="E126" s="146"/>
      <c r="F126" s="146"/>
      <c r="G126" s="146"/>
      <c r="H126" s="146"/>
      <c r="I126" s="146"/>
    </row>
    <row r="127" spans="1:9" ht="15">
      <c r="A127" s="140">
        <v>6098</v>
      </c>
      <c r="B127" s="140"/>
      <c r="C127" s="147">
        <f aca="true" t="shared" si="27" ref="C127:I127">SUM(C118:C126)</f>
        <v>0</v>
      </c>
      <c r="D127" s="147">
        <f t="shared" si="27"/>
        <v>0</v>
      </c>
      <c r="E127" s="153">
        <f t="shared" si="27"/>
        <v>0</v>
      </c>
      <c r="F127" s="153">
        <f t="shared" si="27"/>
        <v>0</v>
      </c>
      <c r="G127" s="153">
        <f t="shared" si="27"/>
        <v>0</v>
      </c>
      <c r="H127" s="153">
        <f t="shared" si="27"/>
        <v>0</v>
      </c>
      <c r="I127" s="153">
        <f t="shared" si="27"/>
        <v>0</v>
      </c>
    </row>
    <row r="128" spans="1:9" ht="15">
      <c r="A128" s="140">
        <v>6099</v>
      </c>
      <c r="B128" s="140" t="s">
        <v>109</v>
      </c>
      <c r="C128" s="146">
        <v>0</v>
      </c>
      <c r="D128" s="146">
        <v>0</v>
      </c>
      <c r="E128" s="146"/>
      <c r="F128" s="146"/>
      <c r="G128" s="146"/>
      <c r="H128" s="146"/>
      <c r="I128" s="146"/>
    </row>
    <row r="129" spans="1:9" ht="15">
      <c r="A129" s="140">
        <v>6101</v>
      </c>
      <c r="B129" s="140" t="s">
        <v>110</v>
      </c>
      <c r="C129" s="146">
        <f aca="true" t="shared" si="28" ref="C129:C136">D129</f>
        <v>0</v>
      </c>
      <c r="D129" s="146">
        <f aca="true" t="shared" si="29" ref="D129:D136">SUM(E129:I129)</f>
        <v>0</v>
      </c>
      <c r="E129" s="146"/>
      <c r="F129" s="146"/>
      <c r="G129" s="146"/>
      <c r="H129" s="146"/>
      <c r="I129" s="146"/>
    </row>
    <row r="130" spans="1:9" ht="15">
      <c r="A130" s="140">
        <v>6102</v>
      </c>
      <c r="B130" s="140" t="s">
        <v>111</v>
      </c>
      <c r="C130" s="146">
        <f t="shared" si="28"/>
        <v>0</v>
      </c>
      <c r="D130" s="146">
        <f t="shared" si="29"/>
        <v>0</v>
      </c>
      <c r="E130" s="146"/>
      <c r="F130" s="146"/>
      <c r="G130" s="146"/>
      <c r="H130" s="146"/>
      <c r="I130" s="146"/>
    </row>
    <row r="131" spans="1:9" ht="15">
      <c r="A131" s="140">
        <v>6103</v>
      </c>
      <c r="B131" s="140" t="s">
        <v>112</v>
      </c>
      <c r="C131" s="146">
        <f t="shared" si="28"/>
        <v>118326</v>
      </c>
      <c r="D131" s="146">
        <f t="shared" si="29"/>
        <v>118326</v>
      </c>
      <c r="E131" s="146"/>
      <c r="F131" s="146">
        <v>41257</v>
      </c>
      <c r="G131" s="146">
        <v>77069</v>
      </c>
      <c r="H131" s="146"/>
      <c r="I131" s="146"/>
    </row>
    <row r="132" spans="1:9" ht="15">
      <c r="A132" s="140">
        <v>6104</v>
      </c>
      <c r="B132" s="140" t="s">
        <v>113</v>
      </c>
      <c r="C132" s="146">
        <f t="shared" si="28"/>
        <v>0</v>
      </c>
      <c r="D132" s="146">
        <f t="shared" si="29"/>
        <v>0</v>
      </c>
      <c r="E132" s="146"/>
      <c r="F132" s="146"/>
      <c r="G132" s="146"/>
      <c r="H132" s="146"/>
      <c r="I132" s="146"/>
    </row>
    <row r="133" spans="1:9" ht="15">
      <c r="A133" s="140">
        <v>6105</v>
      </c>
      <c r="B133" s="140" t="s">
        <v>114</v>
      </c>
      <c r="C133" s="146">
        <f t="shared" si="28"/>
        <v>0</v>
      </c>
      <c r="D133" s="146">
        <f t="shared" si="29"/>
        <v>0</v>
      </c>
      <c r="E133" s="146"/>
      <c r="F133" s="146"/>
      <c r="G133" s="146"/>
      <c r="H133" s="146"/>
      <c r="I133" s="146"/>
    </row>
    <row r="134" spans="1:9" ht="15">
      <c r="A134" s="140">
        <v>6106</v>
      </c>
      <c r="B134" s="140" t="s">
        <v>115</v>
      </c>
      <c r="C134" s="146">
        <f t="shared" si="28"/>
        <v>0</v>
      </c>
      <c r="D134" s="146">
        <f t="shared" si="29"/>
        <v>0</v>
      </c>
      <c r="E134" s="146"/>
      <c r="F134" s="146"/>
      <c r="G134" s="146"/>
      <c r="H134" s="146"/>
      <c r="I134" s="146"/>
    </row>
    <row r="135" spans="1:9" ht="15">
      <c r="A135" s="140">
        <v>6107</v>
      </c>
      <c r="B135" s="140" t="s">
        <v>116</v>
      </c>
      <c r="C135" s="146">
        <f t="shared" si="28"/>
        <v>0</v>
      </c>
      <c r="D135" s="146">
        <f t="shared" si="29"/>
        <v>0</v>
      </c>
      <c r="E135" s="146"/>
      <c r="F135" s="146"/>
      <c r="G135" s="146"/>
      <c r="H135" s="146"/>
      <c r="I135" s="146"/>
    </row>
    <row r="136" spans="1:9" ht="15">
      <c r="A136" s="140">
        <v>6108</v>
      </c>
      <c r="B136" s="140" t="s">
        <v>117</v>
      </c>
      <c r="C136" s="146">
        <f t="shared" si="28"/>
        <v>0</v>
      </c>
      <c r="D136" s="146">
        <f t="shared" si="29"/>
        <v>0</v>
      </c>
      <c r="E136" s="146"/>
      <c r="F136" s="146"/>
      <c r="G136" s="146"/>
      <c r="H136" s="146"/>
      <c r="I136" s="146"/>
    </row>
    <row r="137" spans="1:9" ht="15">
      <c r="A137" s="140">
        <v>6198</v>
      </c>
      <c r="B137" s="140"/>
      <c r="C137" s="147">
        <f aca="true" t="shared" si="30" ref="C137:I137">SUM(C129:C136)</f>
        <v>118326</v>
      </c>
      <c r="D137" s="147">
        <f t="shared" si="30"/>
        <v>118326</v>
      </c>
      <c r="E137" s="153">
        <f t="shared" si="30"/>
        <v>0</v>
      </c>
      <c r="F137" s="153">
        <f t="shared" si="30"/>
        <v>41257</v>
      </c>
      <c r="G137" s="153">
        <f t="shared" si="30"/>
        <v>77069</v>
      </c>
      <c r="H137" s="153">
        <f t="shared" si="30"/>
        <v>0</v>
      </c>
      <c r="I137" s="153">
        <f t="shared" si="30"/>
        <v>0</v>
      </c>
    </row>
    <row r="138" spans="1:9" ht="15">
      <c r="A138" s="140">
        <v>6199</v>
      </c>
      <c r="B138" s="140" t="s">
        <v>118</v>
      </c>
      <c r="C138" s="146">
        <v>0</v>
      </c>
      <c r="D138" s="146">
        <v>0</v>
      </c>
      <c r="E138" s="146"/>
      <c r="F138" s="146"/>
      <c r="G138" s="146"/>
      <c r="H138" s="146"/>
      <c r="I138" s="146"/>
    </row>
    <row r="139" spans="1:9" ht="15">
      <c r="A139" s="140">
        <v>6201</v>
      </c>
      <c r="B139" s="140" t="s">
        <v>119</v>
      </c>
      <c r="C139" s="146">
        <f aca="true" t="shared" si="31" ref="C139:C149">D139</f>
        <v>0</v>
      </c>
      <c r="D139" s="146">
        <f aca="true" t="shared" si="32" ref="D139:D149">SUM(E139:I139)</f>
        <v>0</v>
      </c>
      <c r="E139" s="146"/>
      <c r="F139" s="146"/>
      <c r="G139" s="146"/>
      <c r="H139" s="146"/>
      <c r="I139" s="146"/>
    </row>
    <row r="140" spans="1:9" ht="15">
      <c r="A140" s="140">
        <v>6202</v>
      </c>
      <c r="B140" s="140" t="s">
        <v>120</v>
      </c>
      <c r="C140" s="146">
        <f t="shared" si="31"/>
        <v>0</v>
      </c>
      <c r="D140" s="146">
        <f t="shared" si="32"/>
        <v>0</v>
      </c>
      <c r="E140" s="146"/>
      <c r="F140" s="146"/>
      <c r="G140" s="146"/>
      <c r="H140" s="146"/>
      <c r="I140" s="146"/>
    </row>
    <row r="141" spans="1:9" ht="15">
      <c r="A141" s="140">
        <v>6203</v>
      </c>
      <c r="B141" s="140" t="s">
        <v>121</v>
      </c>
      <c r="C141" s="146">
        <f t="shared" si="31"/>
        <v>9342</v>
      </c>
      <c r="D141" s="146">
        <f t="shared" si="32"/>
        <v>9342</v>
      </c>
      <c r="E141" s="146"/>
      <c r="F141" s="146"/>
      <c r="G141" s="146"/>
      <c r="H141" s="146"/>
      <c r="I141" s="146">
        <v>9342</v>
      </c>
    </row>
    <row r="142" spans="1:9" ht="15">
      <c r="A142" s="140">
        <v>6204</v>
      </c>
      <c r="B142" s="140" t="s">
        <v>122</v>
      </c>
      <c r="C142" s="146">
        <f t="shared" si="31"/>
        <v>0</v>
      </c>
      <c r="D142" s="146">
        <f t="shared" si="32"/>
        <v>0</v>
      </c>
      <c r="E142" s="146"/>
      <c r="F142" s="146"/>
      <c r="G142" s="146"/>
      <c r="H142" s="146"/>
      <c r="I142" s="146"/>
    </row>
    <row r="143" spans="1:9" ht="15">
      <c r="A143" s="140">
        <v>6205</v>
      </c>
      <c r="B143" s="140" t="s">
        <v>123</v>
      </c>
      <c r="C143" s="146">
        <f t="shared" si="31"/>
        <v>0</v>
      </c>
      <c r="D143" s="146">
        <f t="shared" si="32"/>
        <v>0</v>
      </c>
      <c r="E143" s="146"/>
      <c r="F143" s="146"/>
      <c r="G143" s="146"/>
      <c r="H143" s="146"/>
      <c r="I143" s="146"/>
    </row>
    <row r="144" spans="1:9" ht="15">
      <c r="A144" s="140">
        <v>6206</v>
      </c>
      <c r="B144" s="140" t="s">
        <v>124</v>
      </c>
      <c r="C144" s="146">
        <f t="shared" si="31"/>
        <v>0</v>
      </c>
      <c r="D144" s="146">
        <f t="shared" si="32"/>
        <v>0</v>
      </c>
      <c r="E144" s="146"/>
      <c r="F144" s="146"/>
      <c r="G144" s="146"/>
      <c r="H144" s="146"/>
      <c r="I144" s="146"/>
    </row>
    <row r="145" spans="1:9" ht="15">
      <c r="A145" s="140">
        <v>6207</v>
      </c>
      <c r="B145" s="140" t="s">
        <v>125</v>
      </c>
      <c r="C145" s="146">
        <f t="shared" si="31"/>
        <v>0</v>
      </c>
      <c r="D145" s="146">
        <f t="shared" si="32"/>
        <v>0</v>
      </c>
      <c r="E145" s="146"/>
      <c r="F145" s="146"/>
      <c r="G145" s="146"/>
      <c r="H145" s="146"/>
      <c r="I145" s="146"/>
    </row>
    <row r="146" spans="1:9" ht="15">
      <c r="A146" s="140">
        <v>6208</v>
      </c>
      <c r="B146" s="140" t="s">
        <v>126</v>
      </c>
      <c r="C146" s="146">
        <f t="shared" si="31"/>
        <v>0</v>
      </c>
      <c r="D146" s="146">
        <f t="shared" si="32"/>
        <v>0</v>
      </c>
      <c r="E146" s="146"/>
      <c r="F146" s="146"/>
      <c r="G146" s="146"/>
      <c r="H146" s="146"/>
      <c r="I146" s="146"/>
    </row>
    <row r="147" spans="1:9" ht="15">
      <c r="A147" s="140">
        <v>6209</v>
      </c>
      <c r="B147" s="140" t="s">
        <v>127</v>
      </c>
      <c r="C147" s="146">
        <f t="shared" si="31"/>
        <v>0</v>
      </c>
      <c r="D147" s="146">
        <f t="shared" si="32"/>
        <v>0</v>
      </c>
      <c r="E147" s="146"/>
      <c r="F147" s="146"/>
      <c r="G147" s="146"/>
      <c r="H147" s="146"/>
      <c r="I147" s="146"/>
    </row>
    <row r="148" spans="1:9" ht="15">
      <c r="A148" s="140">
        <v>6210</v>
      </c>
      <c r="B148" s="140" t="s">
        <v>128</v>
      </c>
      <c r="C148" s="146">
        <f t="shared" si="31"/>
        <v>0</v>
      </c>
      <c r="D148" s="146">
        <f t="shared" si="32"/>
        <v>0</v>
      </c>
      <c r="E148" s="146"/>
      <c r="F148" s="146"/>
      <c r="G148" s="146"/>
      <c r="H148" s="146"/>
      <c r="I148" s="146"/>
    </row>
    <row r="149" spans="1:9" ht="15">
      <c r="A149" s="140">
        <v>6211</v>
      </c>
      <c r="B149" s="140" t="s">
        <v>129</v>
      </c>
      <c r="C149" s="146">
        <f t="shared" si="31"/>
        <v>0</v>
      </c>
      <c r="D149" s="146">
        <f t="shared" si="32"/>
        <v>0</v>
      </c>
      <c r="E149" s="146"/>
      <c r="F149" s="146"/>
      <c r="G149" s="146"/>
      <c r="H149" s="146"/>
      <c r="I149" s="146"/>
    </row>
    <row r="150" spans="1:9" ht="15">
      <c r="A150" s="140">
        <v>6298</v>
      </c>
      <c r="B150" s="140"/>
      <c r="C150" s="147">
        <f aca="true" t="shared" si="33" ref="C150:I150">SUM(C139:C149)</f>
        <v>9342</v>
      </c>
      <c r="D150" s="147">
        <f t="shared" si="33"/>
        <v>9342</v>
      </c>
      <c r="E150" s="153">
        <f t="shared" si="33"/>
        <v>0</v>
      </c>
      <c r="F150" s="153">
        <f t="shared" si="33"/>
        <v>0</v>
      </c>
      <c r="G150" s="153">
        <f t="shared" si="33"/>
        <v>0</v>
      </c>
      <c r="H150" s="153">
        <f t="shared" si="33"/>
        <v>0</v>
      </c>
      <c r="I150" s="153">
        <f t="shared" si="33"/>
        <v>9342</v>
      </c>
    </row>
    <row r="151" spans="1:9" ht="15">
      <c r="A151" s="140">
        <v>6299</v>
      </c>
      <c r="B151" s="140" t="s">
        <v>130</v>
      </c>
      <c r="C151" s="146">
        <v>0</v>
      </c>
      <c r="D151" s="146">
        <v>0</v>
      </c>
      <c r="E151" s="146"/>
      <c r="F151" s="146"/>
      <c r="G151" s="146"/>
      <c r="H151" s="146"/>
      <c r="I151" s="146"/>
    </row>
    <row r="152" spans="1:9" ht="15">
      <c r="A152" s="140">
        <v>6301</v>
      </c>
      <c r="B152" s="140" t="s">
        <v>131</v>
      </c>
      <c r="C152" s="146">
        <f aca="true" t="shared" si="34" ref="C152:C163">D152</f>
        <v>0</v>
      </c>
      <c r="D152" s="146">
        <f aca="true" t="shared" si="35" ref="D152:D163">SUM(E152:I152)</f>
        <v>0</v>
      </c>
      <c r="E152" s="146"/>
      <c r="F152" s="146"/>
      <c r="G152" s="146"/>
      <c r="H152" s="146"/>
      <c r="I152" s="146"/>
    </row>
    <row r="153" spans="1:9" ht="15">
      <c r="A153" s="140">
        <v>6302</v>
      </c>
      <c r="B153" s="140" t="s">
        <v>132</v>
      </c>
      <c r="C153" s="146">
        <f t="shared" si="34"/>
        <v>0</v>
      </c>
      <c r="D153" s="146">
        <f t="shared" si="35"/>
        <v>0</v>
      </c>
      <c r="E153" s="146"/>
      <c r="F153" s="146"/>
      <c r="G153" s="146"/>
      <c r="H153" s="146"/>
      <c r="I153" s="146"/>
    </row>
    <row r="154" spans="1:9" ht="15">
      <c r="A154" s="140">
        <v>6303</v>
      </c>
      <c r="B154" s="140" t="s">
        <v>133</v>
      </c>
      <c r="C154" s="146">
        <f t="shared" si="34"/>
        <v>0</v>
      </c>
      <c r="D154" s="146">
        <f t="shared" si="35"/>
        <v>0</v>
      </c>
      <c r="E154" s="146"/>
      <c r="F154" s="146"/>
      <c r="G154" s="146"/>
      <c r="H154" s="146"/>
      <c r="I154" s="146"/>
    </row>
    <row r="155" spans="1:9" ht="15">
      <c r="A155" s="140">
        <v>6304</v>
      </c>
      <c r="B155" s="140" t="s">
        <v>134</v>
      </c>
      <c r="C155" s="146">
        <f t="shared" si="34"/>
        <v>0</v>
      </c>
      <c r="D155" s="146">
        <f t="shared" si="35"/>
        <v>0</v>
      </c>
      <c r="E155" s="146"/>
      <c r="F155" s="146"/>
      <c r="G155" s="146"/>
      <c r="H155" s="146"/>
      <c r="I155" s="146"/>
    </row>
    <row r="156" spans="1:9" ht="15">
      <c r="A156" s="140">
        <v>6305</v>
      </c>
      <c r="B156" s="140" t="s">
        <v>135</v>
      </c>
      <c r="C156" s="146">
        <f t="shared" si="34"/>
        <v>0</v>
      </c>
      <c r="D156" s="146">
        <f t="shared" si="35"/>
        <v>0</v>
      </c>
      <c r="E156" s="146"/>
      <c r="F156" s="146"/>
      <c r="G156" s="146"/>
      <c r="H156" s="146"/>
      <c r="I156" s="146"/>
    </row>
    <row r="157" spans="1:9" ht="15">
      <c r="A157" s="140">
        <v>6306</v>
      </c>
      <c r="B157" s="140" t="s">
        <v>136</v>
      </c>
      <c r="C157" s="146">
        <f t="shared" si="34"/>
        <v>-8938</v>
      </c>
      <c r="D157" s="146">
        <f t="shared" si="35"/>
        <v>-8938</v>
      </c>
      <c r="E157" s="146"/>
      <c r="F157" s="146"/>
      <c r="G157" s="146">
        <v>-8938</v>
      </c>
      <c r="H157" s="146"/>
      <c r="I157" s="146"/>
    </row>
    <row r="158" spans="1:9" ht="15">
      <c r="A158" s="140">
        <v>6307</v>
      </c>
      <c r="B158" s="140" t="s">
        <v>137</v>
      </c>
      <c r="C158" s="146">
        <f t="shared" si="34"/>
        <v>30179</v>
      </c>
      <c r="D158" s="146">
        <f t="shared" si="35"/>
        <v>30179</v>
      </c>
      <c r="E158" s="146"/>
      <c r="F158" s="146"/>
      <c r="G158" s="146"/>
      <c r="H158" s="146">
        <v>8251</v>
      </c>
      <c r="I158" s="146">
        <v>21928</v>
      </c>
    </row>
    <row r="159" spans="1:9" ht="15">
      <c r="A159" s="140">
        <v>6308</v>
      </c>
      <c r="B159" s="140" t="s">
        <v>138</v>
      </c>
      <c r="C159" s="146">
        <f t="shared" si="34"/>
        <v>0</v>
      </c>
      <c r="D159" s="146">
        <f t="shared" si="35"/>
        <v>0</v>
      </c>
      <c r="E159" s="146"/>
      <c r="F159" s="146"/>
      <c r="G159" s="146"/>
      <c r="H159" s="146"/>
      <c r="I159" s="146"/>
    </row>
    <row r="160" spans="1:9" ht="15">
      <c r="A160" s="140">
        <v>6309</v>
      </c>
      <c r="B160" s="140" t="s">
        <v>139</v>
      </c>
      <c r="C160" s="146">
        <f t="shared" si="34"/>
        <v>25205</v>
      </c>
      <c r="D160" s="146">
        <f t="shared" si="35"/>
        <v>25205</v>
      </c>
      <c r="E160" s="146"/>
      <c r="F160" s="146">
        <v>25205</v>
      </c>
      <c r="G160" s="146"/>
      <c r="H160" s="146"/>
      <c r="I160" s="146"/>
    </row>
    <row r="161" spans="1:9" ht="15">
      <c r="A161" s="140">
        <v>6310</v>
      </c>
      <c r="B161" s="140" t="s">
        <v>140</v>
      </c>
      <c r="C161" s="146">
        <f t="shared" si="34"/>
        <v>0</v>
      </c>
      <c r="D161" s="146">
        <f t="shared" si="35"/>
        <v>0</v>
      </c>
      <c r="E161" s="146"/>
      <c r="F161" s="146"/>
      <c r="G161" s="146"/>
      <c r="H161" s="146"/>
      <c r="I161" s="146"/>
    </row>
    <row r="162" spans="1:9" ht="15">
      <c r="A162" s="140">
        <v>6311</v>
      </c>
      <c r="B162" s="140" t="s">
        <v>141</v>
      </c>
      <c r="C162" s="146">
        <f t="shared" si="34"/>
        <v>0</v>
      </c>
      <c r="D162" s="146">
        <f t="shared" si="35"/>
        <v>0</v>
      </c>
      <c r="E162" s="146"/>
      <c r="F162" s="146"/>
      <c r="G162" s="146"/>
      <c r="H162" s="146"/>
      <c r="I162" s="146"/>
    </row>
    <row r="163" spans="1:9" ht="15">
      <c r="A163" s="140">
        <v>6312</v>
      </c>
      <c r="B163" s="140" t="s">
        <v>293</v>
      </c>
      <c r="C163" s="146">
        <f t="shared" si="34"/>
        <v>16803</v>
      </c>
      <c r="D163" s="146">
        <f t="shared" si="35"/>
        <v>16803</v>
      </c>
      <c r="E163" s="146"/>
      <c r="F163" s="146">
        <v>16803</v>
      </c>
      <c r="G163" s="146"/>
      <c r="H163" s="146"/>
      <c r="I163" s="146"/>
    </row>
    <row r="164" spans="1:9" ht="15">
      <c r="A164" s="140">
        <v>6398</v>
      </c>
      <c r="B164" s="140"/>
      <c r="C164" s="147">
        <f aca="true" t="shared" si="36" ref="C164:I164">SUM(C152:C163)</f>
        <v>63249</v>
      </c>
      <c r="D164" s="147">
        <f t="shared" si="36"/>
        <v>63249</v>
      </c>
      <c r="E164" s="153">
        <f t="shared" si="36"/>
        <v>0</v>
      </c>
      <c r="F164" s="153">
        <f t="shared" si="36"/>
        <v>42008</v>
      </c>
      <c r="G164" s="153">
        <f t="shared" si="36"/>
        <v>-8938</v>
      </c>
      <c r="H164" s="153">
        <f t="shared" si="36"/>
        <v>8251</v>
      </c>
      <c r="I164" s="153">
        <f t="shared" si="36"/>
        <v>21928</v>
      </c>
    </row>
    <row r="165" spans="1:9" ht="15">
      <c r="A165" s="140">
        <v>6399</v>
      </c>
      <c r="B165" s="140" t="s">
        <v>142</v>
      </c>
      <c r="C165" s="146">
        <v>0</v>
      </c>
      <c r="D165" s="146">
        <v>0</v>
      </c>
      <c r="E165" s="146"/>
      <c r="F165" s="146"/>
      <c r="G165" s="146"/>
      <c r="H165" s="146"/>
      <c r="I165" s="146"/>
    </row>
    <row r="166" spans="1:9" ht="15">
      <c r="A166" s="140">
        <v>6401</v>
      </c>
      <c r="B166" s="140" t="s">
        <v>143</v>
      </c>
      <c r="C166" s="146">
        <f aca="true" t="shared" si="37" ref="C166:C171">D166</f>
        <v>0</v>
      </c>
      <c r="D166" s="146">
        <f aca="true" t="shared" si="38" ref="D166:D171">SUM(E166:I166)</f>
        <v>0</v>
      </c>
      <c r="E166" s="146"/>
      <c r="F166" s="146"/>
      <c r="G166" s="146"/>
      <c r="H166" s="146"/>
      <c r="I166" s="146"/>
    </row>
    <row r="167" spans="1:9" ht="15">
      <c r="A167" s="140">
        <v>6402</v>
      </c>
      <c r="B167" s="140" t="s">
        <v>144</v>
      </c>
      <c r="C167" s="146">
        <f t="shared" si="37"/>
        <v>0</v>
      </c>
      <c r="D167" s="146">
        <f t="shared" si="38"/>
        <v>0</v>
      </c>
      <c r="E167" s="146"/>
      <c r="F167" s="146"/>
      <c r="G167" s="146"/>
      <c r="H167" s="146"/>
      <c r="I167" s="146"/>
    </row>
    <row r="168" spans="1:9" ht="15">
      <c r="A168" s="140">
        <v>6403</v>
      </c>
      <c r="B168" s="140" t="s">
        <v>145</v>
      </c>
      <c r="C168" s="146">
        <f t="shared" si="37"/>
        <v>0</v>
      </c>
      <c r="D168" s="146">
        <f t="shared" si="38"/>
        <v>0</v>
      </c>
      <c r="E168" s="146"/>
      <c r="F168" s="146"/>
      <c r="G168" s="146"/>
      <c r="H168" s="146"/>
      <c r="I168" s="146"/>
    </row>
    <row r="169" spans="1:9" ht="15">
      <c r="A169" s="140">
        <v>6404</v>
      </c>
      <c r="B169" s="140" t="s">
        <v>146</v>
      </c>
      <c r="C169" s="146">
        <f t="shared" si="37"/>
        <v>0</v>
      </c>
      <c r="D169" s="146">
        <f t="shared" si="38"/>
        <v>0</v>
      </c>
      <c r="E169" s="146"/>
      <c r="F169" s="146"/>
      <c r="G169" s="146"/>
      <c r="H169" s="146"/>
      <c r="I169" s="146"/>
    </row>
    <row r="170" spans="1:9" ht="15">
      <c r="A170" s="140">
        <v>6405</v>
      </c>
      <c r="B170" s="140" t="s">
        <v>147</v>
      </c>
      <c r="C170" s="146">
        <f t="shared" si="37"/>
        <v>0</v>
      </c>
      <c r="D170" s="146">
        <f t="shared" si="38"/>
        <v>0</v>
      </c>
      <c r="E170" s="146"/>
      <c r="F170" s="146"/>
      <c r="G170" s="146"/>
      <c r="H170" s="146"/>
      <c r="I170" s="146"/>
    </row>
    <row r="171" spans="1:9" ht="15">
      <c r="A171" s="140">
        <v>6406</v>
      </c>
      <c r="B171" s="140" t="s">
        <v>148</v>
      </c>
      <c r="C171" s="146">
        <f t="shared" si="37"/>
        <v>0</v>
      </c>
      <c r="D171" s="146">
        <f t="shared" si="38"/>
        <v>0</v>
      </c>
      <c r="E171" s="146"/>
      <c r="F171" s="146"/>
      <c r="G171" s="146"/>
      <c r="H171" s="146"/>
      <c r="I171" s="146"/>
    </row>
    <row r="172" spans="1:9" ht="15">
      <c r="A172" s="140">
        <v>6498</v>
      </c>
      <c r="B172" s="140"/>
      <c r="C172" s="147">
        <f aca="true" t="shared" si="39" ref="C172:I172">SUM(C166:C171)</f>
        <v>0</v>
      </c>
      <c r="D172" s="147">
        <f t="shared" si="39"/>
        <v>0</v>
      </c>
      <c r="E172" s="153">
        <f t="shared" si="39"/>
        <v>0</v>
      </c>
      <c r="F172" s="153">
        <f t="shared" si="39"/>
        <v>0</v>
      </c>
      <c r="G172" s="153">
        <f t="shared" si="39"/>
        <v>0</v>
      </c>
      <c r="H172" s="153">
        <f t="shared" si="39"/>
        <v>0</v>
      </c>
      <c r="I172" s="153">
        <f t="shared" si="39"/>
        <v>0</v>
      </c>
    </row>
    <row r="173" spans="1:9" ht="15">
      <c r="A173" s="140">
        <v>6499</v>
      </c>
      <c r="B173" s="140" t="s">
        <v>149</v>
      </c>
      <c r="C173" s="146">
        <v>0</v>
      </c>
      <c r="D173" s="146">
        <v>0</v>
      </c>
      <c r="E173" s="146"/>
      <c r="F173" s="146"/>
      <c r="G173" s="146"/>
      <c r="H173" s="146"/>
      <c r="I173" s="146"/>
    </row>
    <row r="174" spans="1:9" ht="15">
      <c r="A174" s="140">
        <v>6501</v>
      </c>
      <c r="B174" s="140" t="s">
        <v>150</v>
      </c>
      <c r="C174" s="146">
        <f aca="true" t="shared" si="40" ref="C174:C184">D174</f>
        <v>0</v>
      </c>
      <c r="D174" s="146">
        <f aca="true" t="shared" si="41" ref="D174:D184">SUM(E174:I174)</f>
        <v>0</v>
      </c>
      <c r="E174" s="146"/>
      <c r="F174" s="146"/>
      <c r="G174" s="146"/>
      <c r="H174" s="146"/>
      <c r="I174" s="146"/>
    </row>
    <row r="175" spans="1:9" ht="15">
      <c r="A175" s="140">
        <v>6502</v>
      </c>
      <c r="B175" s="140" t="s">
        <v>151</v>
      </c>
      <c r="C175" s="146">
        <f t="shared" si="40"/>
        <v>0</v>
      </c>
      <c r="D175" s="146">
        <f t="shared" si="41"/>
        <v>0</v>
      </c>
      <c r="E175" s="146"/>
      <c r="F175" s="146"/>
      <c r="G175" s="146"/>
      <c r="H175" s="146"/>
      <c r="I175" s="146"/>
    </row>
    <row r="176" spans="1:9" ht="15">
      <c r="A176" s="140">
        <v>6503</v>
      </c>
      <c r="B176" s="140" t="s">
        <v>152</v>
      </c>
      <c r="C176" s="146">
        <f t="shared" si="40"/>
        <v>0</v>
      </c>
      <c r="D176" s="146">
        <f t="shared" si="41"/>
        <v>0</v>
      </c>
      <c r="E176" s="146"/>
      <c r="F176" s="146"/>
      <c r="G176" s="146"/>
      <c r="H176" s="146"/>
      <c r="I176" s="146"/>
    </row>
    <row r="177" spans="1:9" ht="15">
      <c r="A177" s="140">
        <v>6504</v>
      </c>
      <c r="B177" s="140" t="s">
        <v>153</v>
      </c>
      <c r="C177" s="146">
        <f t="shared" si="40"/>
        <v>0</v>
      </c>
      <c r="D177" s="146">
        <f t="shared" si="41"/>
        <v>0</v>
      </c>
      <c r="E177" s="146"/>
      <c r="F177" s="146"/>
      <c r="G177" s="146"/>
      <c r="H177" s="146"/>
      <c r="I177" s="146"/>
    </row>
    <row r="178" spans="1:9" ht="15">
      <c r="A178" s="140">
        <v>6505</v>
      </c>
      <c r="B178" s="140" t="s">
        <v>154</v>
      </c>
      <c r="C178" s="146">
        <f t="shared" si="40"/>
        <v>0</v>
      </c>
      <c r="D178" s="146">
        <f t="shared" si="41"/>
        <v>0</v>
      </c>
      <c r="E178" s="146"/>
      <c r="F178" s="146"/>
      <c r="G178" s="146"/>
      <c r="H178" s="146"/>
      <c r="I178" s="146"/>
    </row>
    <row r="179" spans="1:9" ht="15">
      <c r="A179" s="140">
        <v>6506</v>
      </c>
      <c r="B179" s="140" t="s">
        <v>155</v>
      </c>
      <c r="C179" s="146">
        <f t="shared" si="40"/>
        <v>249005</v>
      </c>
      <c r="D179" s="146">
        <f t="shared" si="41"/>
        <v>249005</v>
      </c>
      <c r="E179" s="146"/>
      <c r="F179" s="146">
        <f>123770+125235</f>
        <v>249005</v>
      </c>
      <c r="G179" s="146"/>
      <c r="H179" s="146"/>
      <c r="I179" s="146"/>
    </row>
    <row r="180" spans="1:9" ht="15">
      <c r="A180" s="140">
        <v>6507</v>
      </c>
      <c r="B180" s="140" t="s">
        <v>156</v>
      </c>
      <c r="C180" s="146">
        <f t="shared" si="40"/>
        <v>0</v>
      </c>
      <c r="D180" s="146">
        <f t="shared" si="41"/>
        <v>0</v>
      </c>
      <c r="E180" s="146"/>
      <c r="F180" s="146"/>
      <c r="G180" s="146"/>
      <c r="H180" s="146"/>
      <c r="I180" s="146"/>
    </row>
    <row r="181" spans="1:9" ht="15">
      <c r="A181" s="140">
        <v>6508</v>
      </c>
      <c r="B181" s="140" t="s">
        <v>157</v>
      </c>
      <c r="C181" s="146">
        <f t="shared" si="40"/>
        <v>0</v>
      </c>
      <c r="D181" s="146">
        <f t="shared" si="41"/>
        <v>0</v>
      </c>
      <c r="E181" s="146"/>
      <c r="F181" s="146"/>
      <c r="G181" s="146"/>
      <c r="H181" s="146"/>
      <c r="I181" s="146"/>
    </row>
    <row r="182" spans="1:9" ht="15">
      <c r="A182" s="140">
        <v>6509</v>
      </c>
      <c r="B182" s="140" t="s">
        <v>158</v>
      </c>
      <c r="C182" s="146">
        <f t="shared" si="40"/>
        <v>0</v>
      </c>
      <c r="D182" s="146">
        <f t="shared" si="41"/>
        <v>0</v>
      </c>
      <c r="E182" s="146"/>
      <c r="F182" s="146"/>
      <c r="G182" s="146"/>
      <c r="H182" s="146"/>
      <c r="I182" s="146"/>
    </row>
    <row r="183" spans="1:9" ht="15">
      <c r="A183" s="140">
        <v>6510</v>
      </c>
      <c r="B183" s="140" t="s">
        <v>159</v>
      </c>
      <c r="C183" s="146">
        <f t="shared" si="40"/>
        <v>0</v>
      </c>
      <c r="D183" s="146">
        <f t="shared" si="41"/>
        <v>0</v>
      </c>
      <c r="E183" s="146"/>
      <c r="F183" s="146"/>
      <c r="G183" s="146"/>
      <c r="H183" s="146"/>
      <c r="I183" s="146"/>
    </row>
    <row r="184" spans="1:9" ht="15">
      <c r="A184" s="140">
        <v>6511</v>
      </c>
      <c r="B184" s="140" t="s">
        <v>160</v>
      </c>
      <c r="C184" s="146">
        <f t="shared" si="40"/>
        <v>0</v>
      </c>
      <c r="D184" s="146">
        <f t="shared" si="41"/>
        <v>0</v>
      </c>
      <c r="E184" s="146"/>
      <c r="F184" s="146"/>
      <c r="G184" s="146"/>
      <c r="H184" s="146"/>
      <c r="I184" s="146"/>
    </row>
    <row r="185" spans="1:9" ht="15">
      <c r="A185" s="140">
        <v>6598</v>
      </c>
      <c r="B185" s="140"/>
      <c r="C185" s="147">
        <f aca="true" t="shared" si="42" ref="C185:I185">SUM(C174:C184)</f>
        <v>249005</v>
      </c>
      <c r="D185" s="147">
        <f t="shared" si="42"/>
        <v>249005</v>
      </c>
      <c r="E185" s="153">
        <f t="shared" si="42"/>
        <v>0</v>
      </c>
      <c r="F185" s="153">
        <f t="shared" si="42"/>
        <v>249005</v>
      </c>
      <c r="G185" s="153">
        <f t="shared" si="42"/>
        <v>0</v>
      </c>
      <c r="H185" s="153">
        <f t="shared" si="42"/>
        <v>0</v>
      </c>
      <c r="I185" s="153">
        <f t="shared" si="42"/>
        <v>0</v>
      </c>
    </row>
    <row r="186" spans="1:9" ht="15">
      <c r="A186" s="140">
        <v>6599</v>
      </c>
      <c r="B186" s="140" t="s">
        <v>161</v>
      </c>
      <c r="C186" s="146">
        <v>0</v>
      </c>
      <c r="D186" s="146">
        <v>0</v>
      </c>
      <c r="E186" s="146"/>
      <c r="F186" s="146"/>
      <c r="G186" s="146"/>
      <c r="H186" s="146"/>
      <c r="I186" s="146"/>
    </row>
    <row r="187" spans="1:9" ht="15">
      <c r="A187" s="140">
        <v>6601</v>
      </c>
      <c r="B187" s="140" t="s">
        <v>162</v>
      </c>
      <c r="C187" s="146">
        <f aca="true" t="shared" si="43" ref="C187:C204">D187</f>
        <v>0</v>
      </c>
      <c r="D187" s="146">
        <f aca="true" t="shared" si="44" ref="D187:D204">SUM(E187:I187)</f>
        <v>0</v>
      </c>
      <c r="E187" s="146"/>
      <c r="F187" s="146"/>
      <c r="G187" s="146"/>
      <c r="H187" s="146"/>
      <c r="I187" s="146"/>
    </row>
    <row r="188" spans="1:9" ht="15">
      <c r="A188" s="140">
        <v>6602</v>
      </c>
      <c r="B188" s="140" t="s">
        <v>163</v>
      </c>
      <c r="C188" s="146">
        <f t="shared" si="43"/>
        <v>0</v>
      </c>
      <c r="D188" s="146">
        <f t="shared" si="44"/>
        <v>0</v>
      </c>
      <c r="E188" s="146"/>
      <c r="F188" s="146"/>
      <c r="G188" s="146"/>
      <c r="H188" s="146"/>
      <c r="I188" s="146"/>
    </row>
    <row r="189" spans="1:9" ht="15">
      <c r="A189" s="140">
        <v>6603</v>
      </c>
      <c r="B189" s="140" t="s">
        <v>164</v>
      </c>
      <c r="C189" s="146">
        <f t="shared" si="43"/>
        <v>0</v>
      </c>
      <c r="D189" s="146">
        <f t="shared" si="44"/>
        <v>0</v>
      </c>
      <c r="E189" s="146"/>
      <c r="F189" s="146"/>
      <c r="G189" s="146"/>
      <c r="H189" s="146"/>
      <c r="I189" s="146"/>
    </row>
    <row r="190" spans="1:9" ht="15">
      <c r="A190" s="140">
        <v>6604</v>
      </c>
      <c r="B190" s="140" t="s">
        <v>165</v>
      </c>
      <c r="C190" s="146">
        <f t="shared" si="43"/>
        <v>62252</v>
      </c>
      <c r="D190" s="146">
        <f t="shared" si="44"/>
        <v>62252</v>
      </c>
      <c r="E190" s="146"/>
      <c r="F190" s="146"/>
      <c r="G190" s="146"/>
      <c r="H190" s="146"/>
      <c r="I190" s="146">
        <f>30943+31309</f>
        <v>62252</v>
      </c>
    </row>
    <row r="191" spans="1:9" ht="15">
      <c r="A191" s="140">
        <v>6605</v>
      </c>
      <c r="B191" s="140" t="s">
        <v>166</v>
      </c>
      <c r="C191" s="146">
        <f t="shared" si="43"/>
        <v>0</v>
      </c>
      <c r="D191" s="146">
        <f t="shared" si="44"/>
        <v>0</v>
      </c>
      <c r="E191" s="146"/>
      <c r="F191" s="146"/>
      <c r="G191" s="146"/>
      <c r="H191" s="146"/>
      <c r="I191" s="146"/>
    </row>
    <row r="192" spans="1:9" ht="15">
      <c r="A192" s="140">
        <v>6606</v>
      </c>
      <c r="B192" s="140" t="s">
        <v>167</v>
      </c>
      <c r="C192" s="146">
        <f t="shared" si="43"/>
        <v>0</v>
      </c>
      <c r="D192" s="146">
        <f t="shared" si="44"/>
        <v>0</v>
      </c>
      <c r="E192" s="146"/>
      <c r="F192" s="146"/>
      <c r="G192" s="146"/>
      <c r="H192" s="146"/>
      <c r="I192" s="146"/>
    </row>
    <row r="193" spans="1:9" ht="15">
      <c r="A193" s="140">
        <v>6607</v>
      </c>
      <c r="B193" s="140" t="s">
        <v>168</v>
      </c>
      <c r="C193" s="146">
        <f t="shared" si="43"/>
        <v>0</v>
      </c>
      <c r="D193" s="146">
        <f t="shared" si="44"/>
        <v>0</v>
      </c>
      <c r="E193" s="146"/>
      <c r="F193" s="146"/>
      <c r="G193" s="146"/>
      <c r="H193" s="146"/>
      <c r="I193" s="146"/>
    </row>
    <row r="194" spans="1:9" ht="15">
      <c r="A194" s="140">
        <v>6608</v>
      </c>
      <c r="B194" s="140" t="s">
        <v>169</v>
      </c>
      <c r="C194" s="146">
        <f t="shared" si="43"/>
        <v>0</v>
      </c>
      <c r="D194" s="146">
        <f t="shared" si="44"/>
        <v>0</v>
      </c>
      <c r="E194" s="146"/>
      <c r="F194" s="146"/>
      <c r="G194" s="146"/>
      <c r="H194" s="146"/>
      <c r="I194" s="146"/>
    </row>
    <row r="195" spans="1:9" ht="15">
      <c r="A195" s="140">
        <v>6609</v>
      </c>
      <c r="B195" s="140" t="s">
        <v>170</v>
      </c>
      <c r="C195" s="146">
        <f t="shared" si="43"/>
        <v>63013</v>
      </c>
      <c r="D195" s="146">
        <f t="shared" si="44"/>
        <v>63013</v>
      </c>
      <c r="E195" s="146"/>
      <c r="F195" s="146"/>
      <c r="G195" s="146"/>
      <c r="H195" s="146"/>
      <c r="I195" s="146">
        <v>63013</v>
      </c>
    </row>
    <row r="196" spans="1:9" ht="15">
      <c r="A196" s="140">
        <v>6610</v>
      </c>
      <c r="B196" s="140" t="s">
        <v>171</v>
      </c>
      <c r="C196" s="146">
        <f t="shared" si="43"/>
        <v>46866</v>
      </c>
      <c r="D196" s="146">
        <f t="shared" si="44"/>
        <v>46866</v>
      </c>
      <c r="E196" s="146"/>
      <c r="F196" s="146"/>
      <c r="G196" s="146">
        <v>17644</v>
      </c>
      <c r="H196" s="146"/>
      <c r="I196" s="146">
        <v>29222</v>
      </c>
    </row>
    <row r="197" spans="1:9" ht="15">
      <c r="A197" s="140">
        <v>6611</v>
      </c>
      <c r="B197" s="140" t="s">
        <v>172</v>
      </c>
      <c r="C197" s="146">
        <f t="shared" si="43"/>
        <v>0</v>
      </c>
      <c r="D197" s="146">
        <f t="shared" si="44"/>
        <v>0</v>
      </c>
      <c r="E197" s="146"/>
      <c r="F197" s="146"/>
      <c r="G197" s="146"/>
      <c r="H197" s="146"/>
      <c r="I197" s="146"/>
    </row>
    <row r="198" spans="1:9" ht="15">
      <c r="A198" s="140">
        <v>6612</v>
      </c>
      <c r="B198" s="140" t="s">
        <v>173</v>
      </c>
      <c r="C198" s="146">
        <f t="shared" si="43"/>
        <v>0</v>
      </c>
      <c r="D198" s="146">
        <f t="shared" si="44"/>
        <v>0</v>
      </c>
      <c r="E198" s="146"/>
      <c r="F198" s="146"/>
      <c r="G198" s="146"/>
      <c r="H198" s="146"/>
      <c r="I198" s="146"/>
    </row>
    <row r="199" spans="1:9" ht="15">
      <c r="A199" s="140">
        <v>6613</v>
      </c>
      <c r="B199" s="140" t="s">
        <v>174</v>
      </c>
      <c r="C199" s="146">
        <f t="shared" si="43"/>
        <v>0</v>
      </c>
      <c r="D199" s="146">
        <f t="shared" si="44"/>
        <v>0</v>
      </c>
      <c r="E199" s="146"/>
      <c r="F199" s="146"/>
      <c r="G199" s="146"/>
      <c r="H199" s="146"/>
      <c r="I199" s="146"/>
    </row>
    <row r="200" spans="1:9" ht="15">
      <c r="A200" s="140">
        <v>6614</v>
      </c>
      <c r="B200" s="140" t="s">
        <v>175</v>
      </c>
      <c r="C200" s="146">
        <f t="shared" si="43"/>
        <v>0</v>
      </c>
      <c r="D200" s="146">
        <f t="shared" si="44"/>
        <v>0</v>
      </c>
      <c r="E200" s="146"/>
      <c r="F200" s="146"/>
      <c r="G200" s="146"/>
      <c r="H200" s="146"/>
      <c r="I200" s="146"/>
    </row>
    <row r="201" spans="1:9" ht="15">
      <c r="A201" s="140">
        <v>6615</v>
      </c>
      <c r="B201" s="140" t="s">
        <v>176</v>
      </c>
      <c r="C201" s="146">
        <f t="shared" si="43"/>
        <v>0</v>
      </c>
      <c r="D201" s="146">
        <f t="shared" si="44"/>
        <v>0</v>
      </c>
      <c r="E201" s="146"/>
      <c r="F201" s="146"/>
      <c r="G201" s="146"/>
      <c r="H201" s="146"/>
      <c r="I201" s="146"/>
    </row>
    <row r="202" spans="1:9" ht="15">
      <c r="A202" s="140">
        <v>6616</v>
      </c>
      <c r="B202" s="140" t="s">
        <v>177</v>
      </c>
      <c r="C202" s="146">
        <f t="shared" si="43"/>
        <v>0</v>
      </c>
      <c r="D202" s="146">
        <f t="shared" si="44"/>
        <v>0</v>
      </c>
      <c r="E202" s="146"/>
      <c r="F202" s="146"/>
      <c r="G202" s="146"/>
      <c r="H202" s="146"/>
      <c r="I202" s="146"/>
    </row>
    <row r="203" spans="1:9" ht="15">
      <c r="A203" s="140">
        <v>6617</v>
      </c>
      <c r="B203" s="140" t="s">
        <v>178</v>
      </c>
      <c r="C203" s="146">
        <f t="shared" si="43"/>
        <v>0</v>
      </c>
      <c r="D203" s="146">
        <f t="shared" si="44"/>
        <v>0</v>
      </c>
      <c r="E203" s="146"/>
      <c r="F203" s="146"/>
      <c r="G203" s="146"/>
      <c r="H203" s="146"/>
      <c r="I203" s="146"/>
    </row>
    <row r="204" spans="1:9" ht="15">
      <c r="A204" s="140">
        <v>6618</v>
      </c>
      <c r="B204" s="140" t="s">
        <v>179</v>
      </c>
      <c r="C204" s="146">
        <f t="shared" si="43"/>
        <v>0</v>
      </c>
      <c r="D204" s="146">
        <f t="shared" si="44"/>
        <v>0</v>
      </c>
      <c r="E204" s="146"/>
      <c r="F204" s="146"/>
      <c r="G204" s="146"/>
      <c r="H204" s="146"/>
      <c r="I204" s="146"/>
    </row>
    <row r="205" spans="1:9" ht="15">
      <c r="A205" s="140">
        <v>6698</v>
      </c>
      <c r="B205" s="140"/>
      <c r="C205" s="147">
        <f aca="true" t="shared" si="45" ref="C205:I205">SUM(C187:C204)</f>
        <v>172131</v>
      </c>
      <c r="D205" s="147">
        <f t="shared" si="45"/>
        <v>172131</v>
      </c>
      <c r="E205" s="153">
        <f t="shared" si="45"/>
        <v>0</v>
      </c>
      <c r="F205" s="153">
        <f t="shared" si="45"/>
        <v>0</v>
      </c>
      <c r="G205" s="153">
        <f t="shared" si="45"/>
        <v>17644</v>
      </c>
      <c r="H205" s="153">
        <f t="shared" si="45"/>
        <v>0</v>
      </c>
      <c r="I205" s="153">
        <f t="shared" si="45"/>
        <v>154487</v>
      </c>
    </row>
    <row r="206" spans="1:9" ht="15">
      <c r="A206" s="140">
        <v>6699</v>
      </c>
      <c r="B206" s="140" t="s">
        <v>180</v>
      </c>
      <c r="C206" s="146">
        <v>0</v>
      </c>
      <c r="D206" s="146">
        <v>0</v>
      </c>
      <c r="E206" s="146"/>
      <c r="F206" s="146"/>
      <c r="G206" s="146"/>
      <c r="H206" s="146"/>
      <c r="I206" s="146"/>
    </row>
    <row r="207" spans="1:9" ht="15">
      <c r="A207" s="140">
        <v>6701</v>
      </c>
      <c r="B207" s="140" t="s">
        <v>181</v>
      </c>
      <c r="C207" s="146">
        <f aca="true" t="shared" si="46" ref="C207:C213">D207</f>
        <v>0</v>
      </c>
      <c r="D207" s="146">
        <f aca="true" t="shared" si="47" ref="D207:D213">SUM(E207:I207)</f>
        <v>0</v>
      </c>
      <c r="E207" s="146"/>
      <c r="F207" s="146"/>
      <c r="G207" s="146"/>
      <c r="H207" s="146"/>
      <c r="I207" s="146"/>
    </row>
    <row r="208" spans="1:9" ht="15">
      <c r="A208" s="140">
        <v>6702</v>
      </c>
      <c r="B208" s="140" t="s">
        <v>182</v>
      </c>
      <c r="C208" s="146">
        <f t="shared" si="46"/>
        <v>0</v>
      </c>
      <c r="D208" s="146">
        <f t="shared" si="47"/>
        <v>0</v>
      </c>
      <c r="E208" s="146"/>
      <c r="F208" s="146"/>
      <c r="G208" s="146"/>
      <c r="H208" s="146"/>
      <c r="I208" s="146"/>
    </row>
    <row r="209" spans="1:9" ht="15">
      <c r="A209" s="140">
        <v>6703</v>
      </c>
      <c r="B209" s="140" t="s">
        <v>183</v>
      </c>
      <c r="C209" s="146">
        <f t="shared" si="46"/>
        <v>0</v>
      </c>
      <c r="D209" s="146">
        <f t="shared" si="47"/>
        <v>0</v>
      </c>
      <c r="E209" s="146"/>
      <c r="F209" s="146"/>
      <c r="G209" s="146"/>
      <c r="H209" s="146"/>
      <c r="I209" s="146"/>
    </row>
    <row r="210" spans="1:9" ht="15">
      <c r="A210" s="140">
        <v>6704</v>
      </c>
      <c r="B210" s="140" t="s">
        <v>184</v>
      </c>
      <c r="C210" s="146">
        <f t="shared" si="46"/>
        <v>0</v>
      </c>
      <c r="D210" s="146">
        <f t="shared" si="47"/>
        <v>0</v>
      </c>
      <c r="E210" s="146"/>
      <c r="F210" s="146"/>
      <c r="G210" s="146"/>
      <c r="H210" s="146"/>
      <c r="I210" s="146"/>
    </row>
    <row r="211" spans="1:9" ht="15">
      <c r="A211" s="140">
        <v>6705</v>
      </c>
      <c r="B211" s="140" t="s">
        <v>185</v>
      </c>
      <c r="C211" s="146">
        <f t="shared" si="46"/>
        <v>-700</v>
      </c>
      <c r="D211" s="146">
        <f t="shared" si="47"/>
        <v>-700</v>
      </c>
      <c r="E211" s="146">
        <f>35480-36180</f>
        <v>-700</v>
      </c>
      <c r="F211" s="146"/>
      <c r="G211" s="146"/>
      <c r="H211" s="146"/>
      <c r="I211" s="146"/>
    </row>
    <row r="212" spans="1:9" ht="15">
      <c r="A212" s="140">
        <v>6706</v>
      </c>
      <c r="B212" s="140" t="s">
        <v>186</v>
      </c>
      <c r="C212" s="146">
        <f t="shared" si="46"/>
        <v>-1363</v>
      </c>
      <c r="D212" s="146">
        <f t="shared" si="47"/>
        <v>-1363</v>
      </c>
      <c r="E212" s="146"/>
      <c r="F212" s="146"/>
      <c r="G212" s="146"/>
      <c r="H212" s="146"/>
      <c r="I212" s="146">
        <f>30714+30714-62791</f>
        <v>-1363</v>
      </c>
    </row>
    <row r="213" spans="1:9" ht="15">
      <c r="A213" s="140">
        <v>6707</v>
      </c>
      <c r="B213" s="140" t="s">
        <v>187</v>
      </c>
      <c r="C213" s="146">
        <f t="shared" si="46"/>
        <v>0</v>
      </c>
      <c r="D213" s="146">
        <f t="shared" si="47"/>
        <v>0</v>
      </c>
      <c r="E213" s="146"/>
      <c r="F213" s="146"/>
      <c r="G213" s="146"/>
      <c r="H213" s="146"/>
      <c r="I213" s="146"/>
    </row>
    <row r="214" spans="1:9" ht="15">
      <c r="A214" s="140">
        <v>6798</v>
      </c>
      <c r="B214" s="140"/>
      <c r="C214" s="147">
        <f aca="true" t="shared" si="48" ref="C214:I214">SUM(C207:C213)</f>
        <v>-2063</v>
      </c>
      <c r="D214" s="147">
        <f t="shared" si="48"/>
        <v>-2063</v>
      </c>
      <c r="E214" s="153">
        <f t="shared" si="48"/>
        <v>-700</v>
      </c>
      <c r="F214" s="153">
        <f t="shared" si="48"/>
        <v>0</v>
      </c>
      <c r="G214" s="153">
        <f t="shared" si="48"/>
        <v>0</v>
      </c>
      <c r="H214" s="153">
        <f t="shared" si="48"/>
        <v>0</v>
      </c>
      <c r="I214" s="153">
        <f t="shared" si="48"/>
        <v>-1363</v>
      </c>
    </row>
    <row r="215" spans="1:9" ht="15">
      <c r="A215" s="140">
        <v>6799</v>
      </c>
      <c r="B215" s="140" t="s">
        <v>188</v>
      </c>
      <c r="C215" s="146">
        <v>0</v>
      </c>
      <c r="D215" s="146">
        <v>0</v>
      </c>
      <c r="E215" s="146"/>
      <c r="F215" s="146"/>
      <c r="G215" s="146"/>
      <c r="H215" s="146"/>
      <c r="I215" s="146"/>
    </row>
    <row r="216" spans="1:9" ht="15">
      <c r="A216" s="140">
        <v>6801</v>
      </c>
      <c r="B216" s="140" t="s">
        <v>189</v>
      </c>
      <c r="C216" s="146">
        <f aca="true" t="shared" si="49" ref="C216:C223">D216</f>
        <v>0</v>
      </c>
      <c r="D216" s="146">
        <f aca="true" t="shared" si="50" ref="D216:D223">SUM(E216:I216)</f>
        <v>0</v>
      </c>
      <c r="E216" s="146"/>
      <c r="F216" s="146"/>
      <c r="G216" s="146"/>
      <c r="H216" s="146"/>
      <c r="I216" s="146"/>
    </row>
    <row r="217" spans="1:9" ht="15">
      <c r="A217" s="140">
        <v>6802</v>
      </c>
      <c r="B217" s="140" t="s">
        <v>34</v>
      </c>
      <c r="C217" s="146">
        <f t="shared" si="49"/>
        <v>0</v>
      </c>
      <c r="D217" s="146">
        <f t="shared" si="50"/>
        <v>0</v>
      </c>
      <c r="E217" s="146"/>
      <c r="F217" s="146"/>
      <c r="G217" s="146"/>
      <c r="H217" s="146"/>
      <c r="I217" s="146"/>
    </row>
    <row r="218" spans="1:9" ht="15">
      <c r="A218" s="140">
        <v>6803</v>
      </c>
      <c r="B218" s="140" t="s">
        <v>190</v>
      </c>
      <c r="C218" s="146">
        <f t="shared" si="49"/>
        <v>0</v>
      </c>
      <c r="D218" s="146">
        <f t="shared" si="50"/>
        <v>0</v>
      </c>
      <c r="E218" s="146"/>
      <c r="F218" s="146"/>
      <c r="G218" s="146"/>
      <c r="H218" s="146"/>
      <c r="I218" s="146"/>
    </row>
    <row r="219" spans="1:9" ht="15">
      <c r="A219" s="140">
        <v>6804</v>
      </c>
      <c r="B219" s="140" t="s">
        <v>191</v>
      </c>
      <c r="C219" s="146">
        <f t="shared" si="49"/>
        <v>0</v>
      </c>
      <c r="D219" s="146">
        <f t="shared" si="50"/>
        <v>0</v>
      </c>
      <c r="E219" s="146"/>
      <c r="F219" s="146"/>
      <c r="G219" s="146"/>
      <c r="H219" s="146"/>
      <c r="I219" s="146"/>
    </row>
    <row r="220" spans="1:9" ht="15">
      <c r="A220" s="140">
        <v>6805</v>
      </c>
      <c r="B220" s="140" t="s">
        <v>192</v>
      </c>
      <c r="C220" s="146">
        <f t="shared" si="49"/>
        <v>9314</v>
      </c>
      <c r="D220" s="146">
        <f t="shared" si="50"/>
        <v>9314</v>
      </c>
      <c r="E220" s="146"/>
      <c r="F220" s="146"/>
      <c r="G220" s="146">
        <v>9314</v>
      </c>
      <c r="H220" s="146"/>
      <c r="I220" s="146"/>
    </row>
    <row r="221" spans="1:9" ht="15">
      <c r="A221" s="140">
        <v>6806</v>
      </c>
      <c r="B221" s="140" t="s">
        <v>193</v>
      </c>
      <c r="C221" s="146">
        <f t="shared" si="49"/>
        <v>86797</v>
      </c>
      <c r="D221" s="146">
        <f t="shared" si="50"/>
        <v>86797</v>
      </c>
      <c r="E221" s="146"/>
      <c r="F221" s="146"/>
      <c r="G221" s="146"/>
      <c r="H221" s="146">
        <f>21413+50400+14984</f>
        <v>86797</v>
      </c>
      <c r="I221" s="146"/>
    </row>
    <row r="222" spans="1:9" ht="15">
      <c r="A222" s="140">
        <v>6807</v>
      </c>
      <c r="B222" s="140" t="s">
        <v>194</v>
      </c>
      <c r="C222" s="146">
        <f t="shared" si="49"/>
        <v>0</v>
      </c>
      <c r="D222" s="146">
        <f t="shared" si="50"/>
        <v>0</v>
      </c>
      <c r="E222" s="146"/>
      <c r="F222" s="146"/>
      <c r="G222" s="146"/>
      <c r="H222" s="146"/>
      <c r="I222" s="146"/>
    </row>
    <row r="223" spans="1:9" ht="15">
      <c r="A223" s="140">
        <v>6808</v>
      </c>
      <c r="B223" s="140" t="s">
        <v>195</v>
      </c>
      <c r="C223" s="146">
        <f t="shared" si="49"/>
        <v>0</v>
      </c>
      <c r="D223" s="146">
        <f t="shared" si="50"/>
        <v>0</v>
      </c>
      <c r="E223" s="146"/>
      <c r="F223" s="146"/>
      <c r="G223" s="146"/>
      <c r="H223" s="146"/>
      <c r="I223" s="146"/>
    </row>
    <row r="224" spans="1:9" ht="15">
      <c r="A224" s="140">
        <v>6898</v>
      </c>
      <c r="B224" s="140"/>
      <c r="C224" s="147">
        <f aca="true" t="shared" si="51" ref="C224:I224">SUM(C216:C223)</f>
        <v>96111</v>
      </c>
      <c r="D224" s="147">
        <f t="shared" si="51"/>
        <v>96111</v>
      </c>
      <c r="E224" s="153">
        <f t="shared" si="51"/>
        <v>0</v>
      </c>
      <c r="F224" s="153">
        <f t="shared" si="51"/>
        <v>0</v>
      </c>
      <c r="G224" s="153">
        <f t="shared" si="51"/>
        <v>9314</v>
      </c>
      <c r="H224" s="153">
        <f t="shared" si="51"/>
        <v>86797</v>
      </c>
      <c r="I224" s="153">
        <f t="shared" si="51"/>
        <v>0</v>
      </c>
    </row>
    <row r="225" spans="1:9" ht="15">
      <c r="A225" s="140">
        <v>6899</v>
      </c>
      <c r="B225" s="140" t="s">
        <v>196</v>
      </c>
      <c r="C225" s="146">
        <v>0</v>
      </c>
      <c r="D225" s="146">
        <v>0</v>
      </c>
      <c r="E225" s="146"/>
      <c r="F225" s="146"/>
      <c r="G225" s="146"/>
      <c r="H225" s="146"/>
      <c r="I225" s="146"/>
    </row>
    <row r="226" spans="1:9" ht="15">
      <c r="A226" s="140">
        <v>6901</v>
      </c>
      <c r="B226" s="140" t="s">
        <v>197</v>
      </c>
      <c r="C226" s="146">
        <f aca="true" t="shared" si="52" ref="C226:C232">D226</f>
        <v>0</v>
      </c>
      <c r="D226" s="146">
        <f aca="true" t="shared" si="53" ref="D226:D232">SUM(E226:I226)</f>
        <v>0</v>
      </c>
      <c r="E226" s="146"/>
      <c r="F226" s="146"/>
      <c r="G226" s="146"/>
      <c r="H226" s="146"/>
      <c r="I226" s="146"/>
    </row>
    <row r="227" spans="1:9" ht="15">
      <c r="A227" s="140">
        <v>6902</v>
      </c>
      <c r="B227" s="140" t="s">
        <v>198</v>
      </c>
      <c r="C227" s="146">
        <f t="shared" si="52"/>
        <v>0</v>
      </c>
      <c r="D227" s="146">
        <f t="shared" si="53"/>
        <v>0</v>
      </c>
      <c r="E227" s="146"/>
      <c r="F227" s="146"/>
      <c r="G227" s="146"/>
      <c r="H227" s="146"/>
      <c r="I227" s="146"/>
    </row>
    <row r="228" spans="1:9" ht="15">
      <c r="A228" s="140">
        <v>6903</v>
      </c>
      <c r="B228" s="140" t="s">
        <v>199</v>
      </c>
      <c r="C228" s="146">
        <f t="shared" si="52"/>
        <v>0</v>
      </c>
      <c r="D228" s="146">
        <f t="shared" si="53"/>
        <v>0</v>
      </c>
      <c r="E228" s="146"/>
      <c r="F228" s="146"/>
      <c r="G228" s="146"/>
      <c r="H228" s="146"/>
      <c r="I228" s="146"/>
    </row>
    <row r="229" spans="1:9" ht="15">
      <c r="A229" s="140">
        <v>6904</v>
      </c>
      <c r="B229" s="140" t="s">
        <v>200</v>
      </c>
      <c r="C229" s="146">
        <f t="shared" si="52"/>
        <v>0</v>
      </c>
      <c r="D229" s="146">
        <f t="shared" si="53"/>
        <v>0</v>
      </c>
      <c r="E229" s="146"/>
      <c r="F229" s="146"/>
      <c r="G229" s="146"/>
      <c r="H229" s="146"/>
      <c r="I229" s="146"/>
    </row>
    <row r="230" spans="1:9" ht="15">
      <c r="A230" s="140">
        <v>6905</v>
      </c>
      <c r="B230" s="140" t="s">
        <v>201</v>
      </c>
      <c r="C230" s="146">
        <f t="shared" si="52"/>
        <v>0</v>
      </c>
      <c r="D230" s="146">
        <f t="shared" si="53"/>
        <v>0</v>
      </c>
      <c r="E230" s="146">
        <v>0</v>
      </c>
      <c r="F230" s="146"/>
      <c r="G230" s="146"/>
      <c r="H230" s="146"/>
      <c r="I230" s="146"/>
    </row>
    <row r="231" spans="1:9" ht="15">
      <c r="A231" s="140">
        <v>6906</v>
      </c>
      <c r="B231" s="140" t="s">
        <v>202</v>
      </c>
      <c r="C231" s="146">
        <f t="shared" si="52"/>
        <v>0</v>
      </c>
      <c r="D231" s="146">
        <f t="shared" si="53"/>
        <v>0</v>
      </c>
      <c r="E231" s="146"/>
      <c r="F231" s="146"/>
      <c r="G231" s="146"/>
      <c r="H231" s="146"/>
      <c r="I231" s="146"/>
    </row>
    <row r="232" spans="1:9" ht="15">
      <c r="A232" s="140">
        <v>6907</v>
      </c>
      <c r="B232" s="140" t="s">
        <v>203</v>
      </c>
      <c r="C232" s="146">
        <f t="shared" si="52"/>
        <v>248549</v>
      </c>
      <c r="D232" s="146">
        <f t="shared" si="53"/>
        <v>248549</v>
      </c>
      <c r="E232" s="146"/>
      <c r="F232" s="146"/>
      <c r="G232" s="146"/>
      <c r="H232" s="146">
        <f>61885+62618+62618+61428</f>
        <v>248549</v>
      </c>
      <c r="I232" s="146"/>
    </row>
    <row r="233" spans="1:9" ht="15">
      <c r="A233" s="140">
        <v>6998</v>
      </c>
      <c r="B233" s="140"/>
      <c r="C233" s="147">
        <f aca="true" t="shared" si="54" ref="C233:I233">SUM(C226:C232)</f>
        <v>248549</v>
      </c>
      <c r="D233" s="147">
        <f t="shared" si="54"/>
        <v>248549</v>
      </c>
      <c r="E233" s="153">
        <f t="shared" si="54"/>
        <v>0</v>
      </c>
      <c r="F233" s="153">
        <f t="shared" si="54"/>
        <v>0</v>
      </c>
      <c r="G233" s="153">
        <f t="shared" si="54"/>
        <v>0</v>
      </c>
      <c r="H233" s="153">
        <f t="shared" si="54"/>
        <v>248549</v>
      </c>
      <c r="I233" s="153">
        <f t="shared" si="54"/>
        <v>0</v>
      </c>
    </row>
    <row r="234" spans="1:9" ht="15">
      <c r="A234" s="140">
        <v>6999</v>
      </c>
      <c r="B234" s="140" t="s">
        <v>204</v>
      </c>
      <c r="C234" s="146">
        <v>0</v>
      </c>
      <c r="D234" s="146">
        <v>0</v>
      </c>
      <c r="E234" s="146"/>
      <c r="F234" s="146"/>
      <c r="G234" s="146"/>
      <c r="H234" s="146"/>
      <c r="I234" s="146"/>
    </row>
    <row r="235" spans="1:9" ht="15">
      <c r="A235" s="140">
        <v>7001</v>
      </c>
      <c r="B235" s="140" t="s">
        <v>205</v>
      </c>
      <c r="C235" s="146">
        <f>D235</f>
        <v>0</v>
      </c>
      <c r="D235" s="146">
        <f>SUM(E235:I235)</f>
        <v>0</v>
      </c>
      <c r="E235" s="146"/>
      <c r="F235" s="146"/>
      <c r="G235" s="146"/>
      <c r="H235" s="146"/>
      <c r="I235" s="146"/>
    </row>
    <row r="236" spans="1:9" ht="15">
      <c r="A236" s="140">
        <v>7002</v>
      </c>
      <c r="B236" s="140" t="s">
        <v>206</v>
      </c>
      <c r="C236" s="146">
        <f>D236</f>
        <v>0</v>
      </c>
      <c r="D236" s="146">
        <f>SUM(E236:I236)</f>
        <v>0</v>
      </c>
      <c r="E236" s="146"/>
      <c r="F236" s="146"/>
      <c r="G236" s="146"/>
      <c r="H236" s="146"/>
      <c r="I236" s="146"/>
    </row>
    <row r="237" spans="1:9" ht="15">
      <c r="A237" s="140">
        <v>7003</v>
      </c>
      <c r="B237" s="140" t="s">
        <v>207</v>
      </c>
      <c r="C237" s="146">
        <f>D237</f>
        <v>0</v>
      </c>
      <c r="D237" s="146">
        <f>SUM(E237:I237)</f>
        <v>0</v>
      </c>
      <c r="E237" s="146"/>
      <c r="F237" s="146"/>
      <c r="G237" s="146"/>
      <c r="H237" s="146"/>
      <c r="I237" s="146"/>
    </row>
    <row r="238" spans="1:9" ht="15">
      <c r="A238" s="140">
        <v>7004</v>
      </c>
      <c r="B238" s="140" t="s">
        <v>208</v>
      </c>
      <c r="C238" s="146">
        <f>D238</f>
        <v>0</v>
      </c>
      <c r="D238" s="146">
        <f>SUM(E238:I238)</f>
        <v>0</v>
      </c>
      <c r="E238" s="146"/>
      <c r="F238" s="146"/>
      <c r="G238" s="146"/>
      <c r="H238" s="146"/>
      <c r="I238" s="146"/>
    </row>
    <row r="239" spans="1:9" ht="15">
      <c r="A239" s="140">
        <v>7098</v>
      </c>
      <c r="B239" s="140"/>
      <c r="C239" s="147">
        <f aca="true" t="shared" si="55" ref="C239:I239">SUM(C235:C238)</f>
        <v>0</v>
      </c>
      <c r="D239" s="147">
        <f t="shared" si="55"/>
        <v>0</v>
      </c>
      <c r="E239" s="153">
        <f t="shared" si="55"/>
        <v>0</v>
      </c>
      <c r="F239" s="153">
        <f t="shared" si="55"/>
        <v>0</v>
      </c>
      <c r="G239" s="153">
        <f t="shared" si="55"/>
        <v>0</v>
      </c>
      <c r="H239" s="153">
        <f t="shared" si="55"/>
        <v>0</v>
      </c>
      <c r="I239" s="153">
        <f t="shared" si="55"/>
        <v>0</v>
      </c>
    </row>
    <row r="240" spans="1:9" ht="15">
      <c r="A240" s="140">
        <v>7099</v>
      </c>
      <c r="B240" s="140" t="s">
        <v>209</v>
      </c>
      <c r="C240" s="146">
        <v>0</v>
      </c>
      <c r="D240" s="146">
        <v>0</v>
      </c>
      <c r="E240" s="146"/>
      <c r="F240" s="146"/>
      <c r="G240" s="146"/>
      <c r="H240" s="146"/>
      <c r="I240" s="146"/>
    </row>
    <row r="241" spans="1:9" ht="15">
      <c r="A241" s="140">
        <v>7101</v>
      </c>
      <c r="B241" s="140" t="s">
        <v>210</v>
      </c>
      <c r="C241" s="146">
        <f aca="true" t="shared" si="56" ref="C241:C250">D241</f>
        <v>0</v>
      </c>
      <c r="D241" s="146">
        <f aca="true" t="shared" si="57" ref="D241:D250">SUM(E241:I241)</f>
        <v>0</v>
      </c>
      <c r="E241" s="146"/>
      <c r="F241" s="146"/>
      <c r="G241" s="146"/>
      <c r="H241" s="146"/>
      <c r="I241" s="146"/>
    </row>
    <row r="242" spans="1:9" ht="15">
      <c r="A242" s="140">
        <v>7102</v>
      </c>
      <c r="B242" s="140" t="s">
        <v>211</v>
      </c>
      <c r="C242" s="146">
        <f t="shared" si="56"/>
        <v>18904</v>
      </c>
      <c r="D242" s="146">
        <f t="shared" si="57"/>
        <v>18904</v>
      </c>
      <c r="E242" s="146"/>
      <c r="F242" s="146"/>
      <c r="G242" s="146">
        <v>18904</v>
      </c>
      <c r="H242" s="146"/>
      <c r="I242" s="146"/>
    </row>
    <row r="243" spans="1:9" ht="15">
      <c r="A243" s="140">
        <v>7103</v>
      </c>
      <c r="B243" s="140" t="s">
        <v>212</v>
      </c>
      <c r="C243" s="146">
        <f t="shared" si="56"/>
        <v>80656</v>
      </c>
      <c r="D243" s="146">
        <f t="shared" si="57"/>
        <v>80656</v>
      </c>
      <c r="E243" s="146"/>
      <c r="F243" s="146"/>
      <c r="G243" s="146">
        <v>80656</v>
      </c>
      <c r="H243" s="146"/>
      <c r="I243" s="146"/>
    </row>
    <row r="244" spans="1:9" ht="15">
      <c r="A244" s="140">
        <v>7104</v>
      </c>
      <c r="B244" s="140" t="s">
        <v>213</v>
      </c>
      <c r="C244" s="146">
        <f t="shared" si="56"/>
        <v>0</v>
      </c>
      <c r="D244" s="146">
        <f t="shared" si="57"/>
        <v>0</v>
      </c>
      <c r="E244" s="146"/>
      <c r="F244" s="146"/>
      <c r="G244" s="146"/>
      <c r="H244" s="146"/>
      <c r="I244" s="146"/>
    </row>
    <row r="245" spans="1:9" ht="15">
      <c r="A245" s="140">
        <v>7105</v>
      </c>
      <c r="B245" s="140" t="s">
        <v>214</v>
      </c>
      <c r="C245" s="146">
        <f t="shared" si="56"/>
        <v>0</v>
      </c>
      <c r="D245" s="146">
        <f t="shared" si="57"/>
        <v>0</v>
      </c>
      <c r="E245" s="146"/>
      <c r="F245" s="146"/>
      <c r="G245" s="146"/>
      <c r="H245" s="146"/>
      <c r="I245" s="146"/>
    </row>
    <row r="246" spans="1:9" ht="15">
      <c r="A246" s="140">
        <v>7106</v>
      </c>
      <c r="B246" s="140" t="s">
        <v>215</v>
      </c>
      <c r="C246" s="146">
        <f t="shared" si="56"/>
        <v>157845</v>
      </c>
      <c r="D246" s="146">
        <f t="shared" si="57"/>
        <v>157845</v>
      </c>
      <c r="E246" s="146"/>
      <c r="F246" s="146"/>
      <c r="G246" s="146">
        <f>82230+75615</f>
        <v>157845</v>
      </c>
      <c r="H246" s="146"/>
      <c r="I246" s="146"/>
    </row>
    <row r="247" spans="1:9" ht="15">
      <c r="A247" s="140">
        <v>7107</v>
      </c>
      <c r="B247" s="140" t="s">
        <v>216</v>
      </c>
      <c r="C247" s="146">
        <f t="shared" si="56"/>
        <v>0</v>
      </c>
      <c r="D247" s="146">
        <f t="shared" si="57"/>
        <v>0</v>
      </c>
      <c r="E247" s="146"/>
      <c r="F247" s="146"/>
      <c r="G247" s="146"/>
      <c r="H247" s="146"/>
      <c r="I247" s="146"/>
    </row>
    <row r="248" spans="1:9" ht="15">
      <c r="A248" s="140">
        <v>7108</v>
      </c>
      <c r="B248" s="140" t="s">
        <v>217</v>
      </c>
      <c r="C248" s="146">
        <f t="shared" si="56"/>
        <v>30246</v>
      </c>
      <c r="D248" s="146">
        <f t="shared" si="57"/>
        <v>30246</v>
      </c>
      <c r="E248" s="146"/>
      <c r="F248" s="146"/>
      <c r="G248" s="146">
        <v>30246</v>
      </c>
      <c r="H248" s="146"/>
      <c r="I248" s="146"/>
    </row>
    <row r="249" spans="1:9" ht="15">
      <c r="A249" s="140">
        <v>7109</v>
      </c>
      <c r="B249" s="140" t="s">
        <v>218</v>
      </c>
      <c r="C249" s="146">
        <f t="shared" si="56"/>
        <v>0</v>
      </c>
      <c r="D249" s="146">
        <f t="shared" si="57"/>
        <v>0</v>
      </c>
      <c r="E249" s="146"/>
      <c r="F249" s="146"/>
      <c r="G249" s="146"/>
      <c r="H249" s="146"/>
      <c r="I249" s="146"/>
    </row>
    <row r="250" spans="1:9" ht="15">
      <c r="A250" s="140">
        <v>7110</v>
      </c>
      <c r="B250" s="140" t="s">
        <v>219</v>
      </c>
      <c r="C250" s="146">
        <f t="shared" si="56"/>
        <v>0</v>
      </c>
      <c r="D250" s="146">
        <f t="shared" si="57"/>
        <v>0</v>
      </c>
      <c r="E250" s="146"/>
      <c r="F250" s="146"/>
      <c r="G250" s="146"/>
      <c r="H250" s="146"/>
      <c r="I250" s="146"/>
    </row>
    <row r="251" spans="1:9" ht="15">
      <c r="A251" s="140">
        <v>7198</v>
      </c>
      <c r="B251" s="140"/>
      <c r="C251" s="147">
        <f aca="true" t="shared" si="58" ref="C251:I251">SUM(C241:C250)</f>
        <v>287651</v>
      </c>
      <c r="D251" s="147">
        <f t="shared" si="58"/>
        <v>287651</v>
      </c>
      <c r="E251" s="153">
        <f t="shared" si="58"/>
        <v>0</v>
      </c>
      <c r="F251" s="153">
        <f t="shared" si="58"/>
        <v>0</v>
      </c>
      <c r="G251" s="153">
        <f t="shared" si="58"/>
        <v>287651</v>
      </c>
      <c r="H251" s="153">
        <f t="shared" si="58"/>
        <v>0</v>
      </c>
      <c r="I251" s="153">
        <f t="shared" si="58"/>
        <v>0</v>
      </c>
    </row>
    <row r="252" spans="1:9" ht="15">
      <c r="A252" s="140">
        <v>7225</v>
      </c>
      <c r="B252" s="144" t="s">
        <v>220</v>
      </c>
      <c r="C252" s="146">
        <f>D252</f>
        <v>335951</v>
      </c>
      <c r="D252" s="146">
        <f>SUM(E252:I252)</f>
        <v>335951</v>
      </c>
      <c r="E252" s="146"/>
      <c r="F252" s="146"/>
      <c r="G252" s="146">
        <f>61885+108299+26610+26610+28025-14730</f>
        <v>236699</v>
      </c>
      <c r="H252" s="146">
        <v>61885</v>
      </c>
      <c r="I252" s="146">
        <v>37367</v>
      </c>
    </row>
    <row r="253" spans="1:9" ht="15">
      <c r="A253" s="140">
        <v>7299</v>
      </c>
      <c r="B253" s="140" t="s">
        <v>221</v>
      </c>
      <c r="C253" s="146">
        <v>0</v>
      </c>
      <c r="D253" s="146">
        <v>0</v>
      </c>
      <c r="E253" s="146"/>
      <c r="F253" s="146"/>
      <c r="G253" s="146"/>
      <c r="H253" s="146"/>
      <c r="I253" s="146"/>
    </row>
    <row r="254" spans="1:9" ht="15">
      <c r="A254" s="140">
        <v>7301</v>
      </c>
      <c r="B254" s="140" t="s">
        <v>222</v>
      </c>
      <c r="C254" s="146">
        <f aca="true" t="shared" si="59" ref="C254:C275">D254</f>
        <v>0</v>
      </c>
      <c r="D254" s="146">
        <f aca="true" t="shared" si="60" ref="D254:D275">SUM(E254:I254)</f>
        <v>0</v>
      </c>
      <c r="E254" s="146"/>
      <c r="F254" s="146"/>
      <c r="G254" s="146"/>
      <c r="H254" s="146"/>
      <c r="I254" s="146"/>
    </row>
    <row r="255" spans="1:9" ht="15">
      <c r="A255" s="140">
        <v>7302</v>
      </c>
      <c r="B255" s="140" t="s">
        <v>223</v>
      </c>
      <c r="C255" s="146">
        <f t="shared" si="59"/>
        <v>-52510</v>
      </c>
      <c r="D255" s="146">
        <f t="shared" si="60"/>
        <v>-52510</v>
      </c>
      <c r="E255" s="146">
        <v>-52510</v>
      </c>
      <c r="F255" s="146"/>
      <c r="G255" s="146"/>
      <c r="H255" s="146"/>
      <c r="I255" s="146"/>
    </row>
    <row r="256" spans="1:9" ht="15">
      <c r="A256" s="140">
        <v>7303</v>
      </c>
      <c r="B256" s="140" t="s">
        <v>224</v>
      </c>
      <c r="C256" s="146">
        <f t="shared" si="59"/>
        <v>0</v>
      </c>
      <c r="D256" s="146">
        <f t="shared" si="60"/>
        <v>0</v>
      </c>
      <c r="E256" s="146"/>
      <c r="F256" s="146"/>
      <c r="G256" s="146"/>
      <c r="H256" s="146"/>
      <c r="I256" s="146"/>
    </row>
    <row r="257" spans="1:9" ht="15">
      <c r="A257" s="140">
        <v>7304</v>
      </c>
      <c r="B257" s="140" t="s">
        <v>225</v>
      </c>
      <c r="C257" s="146">
        <f t="shared" si="59"/>
        <v>0</v>
      </c>
      <c r="D257" s="146">
        <f t="shared" si="60"/>
        <v>0</v>
      </c>
      <c r="E257" s="146"/>
      <c r="F257" s="146"/>
      <c r="G257" s="146"/>
      <c r="H257" s="146"/>
      <c r="I257" s="146"/>
    </row>
    <row r="258" spans="1:9" ht="15">
      <c r="A258" s="140">
        <v>7305</v>
      </c>
      <c r="B258" s="140" t="s">
        <v>226</v>
      </c>
      <c r="C258" s="146">
        <f t="shared" si="59"/>
        <v>0</v>
      </c>
      <c r="D258" s="146">
        <f t="shared" si="60"/>
        <v>0</v>
      </c>
      <c r="E258" s="146"/>
      <c r="F258" s="146"/>
      <c r="G258" s="146"/>
      <c r="H258" s="146"/>
      <c r="I258" s="146"/>
    </row>
    <row r="259" spans="1:9" ht="15">
      <c r="A259" s="140">
        <v>7306</v>
      </c>
      <c r="B259" s="140" t="s">
        <v>227</v>
      </c>
      <c r="C259" s="146">
        <f t="shared" si="59"/>
        <v>93561</v>
      </c>
      <c r="D259" s="146">
        <f t="shared" si="60"/>
        <v>93561</v>
      </c>
      <c r="E259" s="146"/>
      <c r="F259" s="146"/>
      <c r="G259" s="146"/>
      <c r="H259" s="146"/>
      <c r="I259" s="146">
        <f>30943+31309+31309</f>
        <v>93561</v>
      </c>
    </row>
    <row r="260" spans="1:9" ht="15">
      <c r="A260" s="140">
        <v>7307</v>
      </c>
      <c r="B260" s="140" t="s">
        <v>228</v>
      </c>
      <c r="C260" s="146">
        <f t="shared" si="59"/>
        <v>0</v>
      </c>
      <c r="D260" s="146">
        <f t="shared" si="60"/>
        <v>0</v>
      </c>
      <c r="E260" s="146"/>
      <c r="F260" s="146"/>
      <c r="G260" s="146"/>
      <c r="H260" s="146"/>
      <c r="I260" s="146"/>
    </row>
    <row r="261" spans="1:9" ht="15">
      <c r="A261" s="140">
        <v>7308</v>
      </c>
      <c r="B261" s="140" t="s">
        <v>229</v>
      </c>
      <c r="C261" s="146">
        <f t="shared" si="59"/>
        <v>0</v>
      </c>
      <c r="D261" s="146">
        <f t="shared" si="60"/>
        <v>0</v>
      </c>
      <c r="E261" s="146"/>
      <c r="F261" s="146"/>
      <c r="G261" s="146"/>
      <c r="H261" s="146"/>
      <c r="I261" s="146"/>
    </row>
    <row r="262" spans="1:9" ht="15">
      <c r="A262" s="140">
        <v>7309</v>
      </c>
      <c r="B262" s="140" t="s">
        <v>230</v>
      </c>
      <c r="C262" s="146">
        <f t="shared" si="59"/>
        <v>0</v>
      </c>
      <c r="D262" s="146">
        <f t="shared" si="60"/>
        <v>0</v>
      </c>
      <c r="E262" s="146"/>
      <c r="F262" s="146"/>
      <c r="G262" s="146"/>
      <c r="H262" s="146"/>
      <c r="I262" s="146"/>
    </row>
    <row r="263" spans="1:9" ht="15">
      <c r="A263" s="140">
        <v>7310</v>
      </c>
      <c r="B263" s="140" t="s">
        <v>231</v>
      </c>
      <c r="C263" s="146">
        <f t="shared" si="59"/>
        <v>0</v>
      </c>
      <c r="D263" s="146">
        <f t="shared" si="60"/>
        <v>0</v>
      </c>
      <c r="E263" s="146"/>
      <c r="F263" s="146"/>
      <c r="G263" s="146"/>
      <c r="H263" s="146"/>
      <c r="I263" s="146"/>
    </row>
    <row r="264" spans="1:9" ht="15">
      <c r="A264" s="140">
        <v>7311</v>
      </c>
      <c r="B264" s="140" t="s">
        <v>232</v>
      </c>
      <c r="C264" s="146">
        <f t="shared" si="59"/>
        <v>0</v>
      </c>
      <c r="D264" s="146">
        <f t="shared" si="60"/>
        <v>0</v>
      </c>
      <c r="E264" s="146"/>
      <c r="F264" s="146"/>
      <c r="G264" s="146"/>
      <c r="H264" s="146"/>
      <c r="I264" s="146"/>
    </row>
    <row r="265" spans="1:9" ht="15">
      <c r="A265" s="140">
        <v>7312</v>
      </c>
      <c r="B265" s="140" t="s">
        <v>233</v>
      </c>
      <c r="C265" s="146">
        <f t="shared" si="59"/>
        <v>0</v>
      </c>
      <c r="D265" s="146">
        <f t="shared" si="60"/>
        <v>0</v>
      </c>
      <c r="E265" s="146"/>
      <c r="F265" s="146"/>
      <c r="G265" s="146"/>
      <c r="H265" s="146"/>
      <c r="I265" s="146"/>
    </row>
    <row r="266" spans="1:9" ht="15">
      <c r="A266" s="140">
        <v>7313</v>
      </c>
      <c r="B266" s="140" t="s">
        <v>234</v>
      </c>
      <c r="C266" s="146">
        <f t="shared" si="59"/>
        <v>0</v>
      </c>
      <c r="D266" s="146">
        <f t="shared" si="60"/>
        <v>0</v>
      </c>
      <c r="E266" s="146"/>
      <c r="F266" s="146"/>
      <c r="G266" s="146"/>
      <c r="H266" s="146"/>
      <c r="I266" s="146"/>
    </row>
    <row r="267" spans="1:9" ht="15">
      <c r="A267" s="140">
        <v>7314</v>
      </c>
      <c r="B267" s="140" t="s">
        <v>235</v>
      </c>
      <c r="C267" s="146">
        <f t="shared" si="59"/>
        <v>0</v>
      </c>
      <c r="D267" s="146">
        <f t="shared" si="60"/>
        <v>0</v>
      </c>
      <c r="E267" s="146"/>
      <c r="F267" s="146"/>
      <c r="G267" s="146"/>
      <c r="H267" s="146"/>
      <c r="I267" s="146"/>
    </row>
    <row r="268" spans="1:9" ht="15">
      <c r="A268" s="140">
        <v>7315</v>
      </c>
      <c r="B268" s="140" t="s">
        <v>236</v>
      </c>
      <c r="C268" s="146">
        <f t="shared" si="59"/>
        <v>0</v>
      </c>
      <c r="D268" s="146">
        <f t="shared" si="60"/>
        <v>0</v>
      </c>
      <c r="E268" s="146"/>
      <c r="F268" s="146"/>
      <c r="G268" s="146"/>
      <c r="H268" s="146"/>
      <c r="I268" s="146"/>
    </row>
    <row r="269" spans="1:9" ht="15">
      <c r="A269" s="140">
        <v>7316</v>
      </c>
      <c r="B269" s="140" t="s">
        <v>237</v>
      </c>
      <c r="C269" s="146">
        <f t="shared" si="59"/>
        <v>0</v>
      </c>
      <c r="D269" s="146">
        <f t="shared" si="60"/>
        <v>0</v>
      </c>
      <c r="E269" s="146"/>
      <c r="F269" s="146"/>
      <c r="G269" s="146"/>
      <c r="H269" s="146"/>
      <c r="I269" s="146"/>
    </row>
    <row r="270" spans="1:9" ht="15">
      <c r="A270" s="140">
        <v>7317</v>
      </c>
      <c r="B270" s="140" t="s">
        <v>238</v>
      </c>
      <c r="C270" s="146">
        <f t="shared" si="59"/>
        <v>0</v>
      </c>
      <c r="D270" s="146">
        <f t="shared" si="60"/>
        <v>0</v>
      </c>
      <c r="E270" s="146"/>
      <c r="F270" s="146"/>
      <c r="G270" s="146"/>
      <c r="H270" s="146"/>
      <c r="I270" s="146"/>
    </row>
    <row r="271" spans="1:9" ht="15">
      <c r="A271" s="140">
        <v>7318</v>
      </c>
      <c r="B271" s="140" t="s">
        <v>239</v>
      </c>
      <c r="C271" s="146">
        <f t="shared" si="59"/>
        <v>0</v>
      </c>
      <c r="D271" s="146">
        <f t="shared" si="60"/>
        <v>0</v>
      </c>
      <c r="E271" s="146"/>
      <c r="F271" s="146"/>
      <c r="G271" s="146"/>
      <c r="H271" s="146"/>
      <c r="I271" s="146"/>
    </row>
    <row r="272" spans="1:9" ht="15">
      <c r="A272" s="140">
        <v>7319</v>
      </c>
      <c r="B272" s="140" t="s">
        <v>240</v>
      </c>
      <c r="C272" s="146">
        <f t="shared" si="59"/>
        <v>0</v>
      </c>
      <c r="D272" s="146">
        <f t="shared" si="60"/>
        <v>0</v>
      </c>
      <c r="E272" s="146"/>
      <c r="F272" s="146"/>
      <c r="G272" s="146"/>
      <c r="H272" s="146"/>
      <c r="I272" s="146"/>
    </row>
    <row r="273" spans="1:9" ht="15">
      <c r="A273" s="140">
        <v>7320</v>
      </c>
      <c r="B273" s="140" t="s">
        <v>241</v>
      </c>
      <c r="C273" s="146">
        <f t="shared" si="59"/>
        <v>26610</v>
      </c>
      <c r="D273" s="146">
        <f t="shared" si="60"/>
        <v>26610</v>
      </c>
      <c r="E273" s="146"/>
      <c r="F273" s="146"/>
      <c r="G273" s="146"/>
      <c r="H273" s="146">
        <v>26610</v>
      </c>
      <c r="I273" s="146"/>
    </row>
    <row r="274" spans="1:9" ht="15">
      <c r="A274" s="140">
        <v>7321</v>
      </c>
      <c r="B274" s="140" t="s">
        <v>242</v>
      </c>
      <c r="C274" s="146">
        <f t="shared" si="59"/>
        <v>0</v>
      </c>
      <c r="D274" s="146">
        <f t="shared" si="60"/>
        <v>0</v>
      </c>
      <c r="E274" s="146"/>
      <c r="F274" s="146"/>
      <c r="G274" s="146"/>
      <c r="H274" s="146"/>
      <c r="I274" s="146"/>
    </row>
    <row r="275" spans="1:9" ht="15">
      <c r="A275" s="140">
        <v>7322</v>
      </c>
      <c r="B275" s="140" t="s">
        <v>243</v>
      </c>
      <c r="C275" s="146">
        <f t="shared" si="59"/>
        <v>0</v>
      </c>
      <c r="D275" s="146">
        <f t="shared" si="60"/>
        <v>0</v>
      </c>
      <c r="E275" s="146"/>
      <c r="F275" s="146"/>
      <c r="G275" s="146"/>
      <c r="H275" s="146"/>
      <c r="I275" s="146"/>
    </row>
    <row r="276" spans="1:9" ht="15">
      <c r="A276" s="140">
        <v>7398</v>
      </c>
      <c r="B276" s="140"/>
      <c r="C276" s="147">
        <f aca="true" t="shared" si="61" ref="C276:I276">SUM(C254:C275)</f>
        <v>67661</v>
      </c>
      <c r="D276" s="147">
        <f t="shared" si="61"/>
        <v>67661</v>
      </c>
      <c r="E276" s="153">
        <f t="shared" si="61"/>
        <v>-52510</v>
      </c>
      <c r="F276" s="153">
        <f t="shared" si="61"/>
        <v>0</v>
      </c>
      <c r="G276" s="153">
        <f t="shared" si="61"/>
        <v>0</v>
      </c>
      <c r="H276" s="153">
        <f t="shared" si="61"/>
        <v>26610</v>
      </c>
      <c r="I276" s="153">
        <f t="shared" si="61"/>
        <v>93561</v>
      </c>
    </row>
    <row r="277" spans="1:9" ht="15">
      <c r="A277" s="140">
        <v>7399</v>
      </c>
      <c r="B277" s="140" t="s">
        <v>244</v>
      </c>
      <c r="C277" s="146">
        <v>0</v>
      </c>
      <c r="D277" s="146">
        <v>0</v>
      </c>
      <c r="E277" s="146"/>
      <c r="F277" s="146"/>
      <c r="G277" s="146"/>
      <c r="H277" s="146"/>
      <c r="I277" s="146"/>
    </row>
    <row r="278" spans="1:9" ht="15">
      <c r="A278" s="140">
        <v>7401</v>
      </c>
      <c r="B278" s="140" t="s">
        <v>245</v>
      </c>
      <c r="C278" s="146">
        <f aca="true" t="shared" si="62" ref="C278:C288">D278</f>
        <v>0</v>
      </c>
      <c r="D278" s="146">
        <f aca="true" t="shared" si="63" ref="D278:D288">SUM(E278:I278)</f>
        <v>0</v>
      </c>
      <c r="E278" s="146"/>
      <c r="F278" s="146"/>
      <c r="G278" s="146"/>
      <c r="H278" s="146"/>
      <c r="I278" s="146"/>
    </row>
    <row r="279" spans="1:9" ht="15">
      <c r="A279" s="140">
        <v>7402</v>
      </c>
      <c r="B279" s="140" t="s">
        <v>246</v>
      </c>
      <c r="C279" s="146">
        <f t="shared" si="62"/>
        <v>0</v>
      </c>
      <c r="D279" s="146">
        <f t="shared" si="63"/>
        <v>0</v>
      </c>
      <c r="E279" s="146"/>
      <c r="F279" s="146"/>
      <c r="G279" s="146"/>
      <c r="H279" s="146"/>
      <c r="I279" s="146"/>
    </row>
    <row r="280" spans="1:9" ht="15">
      <c r="A280" s="140">
        <v>7403</v>
      </c>
      <c r="B280" s="140" t="s">
        <v>247</v>
      </c>
      <c r="C280" s="146">
        <f t="shared" si="62"/>
        <v>0</v>
      </c>
      <c r="D280" s="146">
        <f t="shared" si="63"/>
        <v>0</v>
      </c>
      <c r="E280" s="146"/>
      <c r="F280" s="146"/>
      <c r="G280" s="146"/>
      <c r="H280" s="146"/>
      <c r="I280" s="146"/>
    </row>
    <row r="281" spans="1:9" ht="15">
      <c r="A281" s="140">
        <v>7404</v>
      </c>
      <c r="B281" s="140" t="s">
        <v>248</v>
      </c>
      <c r="C281" s="146">
        <f t="shared" si="62"/>
        <v>0</v>
      </c>
      <c r="D281" s="146">
        <f t="shared" si="63"/>
        <v>0</v>
      </c>
      <c r="E281" s="146"/>
      <c r="F281" s="146"/>
      <c r="G281" s="146"/>
      <c r="H281" s="146"/>
      <c r="I281" s="146"/>
    </row>
    <row r="282" spans="1:9" ht="15">
      <c r="A282" s="140">
        <v>7405</v>
      </c>
      <c r="B282" s="140" t="s">
        <v>249</v>
      </c>
      <c r="C282" s="146">
        <f t="shared" si="62"/>
        <v>53220</v>
      </c>
      <c r="D282" s="146">
        <f t="shared" si="63"/>
        <v>53220</v>
      </c>
      <c r="E282" s="146"/>
      <c r="F282" s="146">
        <v>53220</v>
      </c>
      <c r="G282" s="146"/>
      <c r="H282" s="146"/>
      <c r="I282" s="146"/>
    </row>
    <row r="283" spans="1:9" ht="15">
      <c r="A283" s="140">
        <v>7406</v>
      </c>
      <c r="B283" s="140" t="s">
        <v>250</v>
      </c>
      <c r="C283" s="146">
        <f t="shared" si="62"/>
        <v>0</v>
      </c>
      <c r="D283" s="146">
        <f t="shared" si="63"/>
        <v>0</v>
      </c>
      <c r="E283" s="146"/>
      <c r="F283" s="146"/>
      <c r="G283" s="146"/>
      <c r="H283" s="146"/>
      <c r="I283" s="146"/>
    </row>
    <row r="284" spans="1:9" ht="15">
      <c r="A284" s="140">
        <v>7407</v>
      </c>
      <c r="B284" s="140" t="s">
        <v>251</v>
      </c>
      <c r="C284" s="146">
        <f t="shared" si="62"/>
        <v>0</v>
      </c>
      <c r="D284" s="146">
        <f t="shared" si="63"/>
        <v>0</v>
      </c>
      <c r="E284" s="146"/>
      <c r="F284" s="146"/>
      <c r="G284" s="146"/>
      <c r="H284" s="146"/>
      <c r="I284" s="146"/>
    </row>
    <row r="285" spans="1:9" ht="15">
      <c r="A285" s="140">
        <v>7408</v>
      </c>
      <c r="B285" s="140" t="s">
        <v>252</v>
      </c>
      <c r="C285" s="146">
        <f t="shared" si="62"/>
        <v>0</v>
      </c>
      <c r="D285" s="146">
        <f t="shared" si="63"/>
        <v>0</v>
      </c>
      <c r="E285" s="146"/>
      <c r="F285" s="146"/>
      <c r="G285" s="146"/>
      <c r="H285" s="146"/>
      <c r="I285" s="146"/>
    </row>
    <row r="286" spans="1:9" ht="15">
      <c r="A286" s="140">
        <v>7409</v>
      </c>
      <c r="B286" s="140" t="s">
        <v>253</v>
      </c>
      <c r="C286" s="146">
        <f t="shared" si="62"/>
        <v>34543</v>
      </c>
      <c r="D286" s="146">
        <f t="shared" si="63"/>
        <v>34543</v>
      </c>
      <c r="E286" s="146"/>
      <c r="F286" s="146">
        <f>17740+16803</f>
        <v>34543</v>
      </c>
      <c r="G286" s="146"/>
      <c r="H286" s="146"/>
      <c r="I286" s="146"/>
    </row>
    <row r="287" spans="1:9" ht="15">
      <c r="A287" s="140">
        <v>7410</v>
      </c>
      <c r="B287" s="140" t="s">
        <v>254</v>
      </c>
      <c r="C287" s="146">
        <f t="shared" si="62"/>
        <v>41745</v>
      </c>
      <c r="D287" s="146">
        <f t="shared" si="63"/>
        <v>41745</v>
      </c>
      <c r="E287" s="146"/>
      <c r="F287" s="146"/>
      <c r="G287" s="146"/>
      <c r="H287" s="146"/>
      <c r="I287" s="146">
        <v>41745</v>
      </c>
    </row>
    <row r="288" spans="1:9" ht="15">
      <c r="A288" s="140">
        <v>7411</v>
      </c>
      <c r="B288" s="140" t="s">
        <v>255</v>
      </c>
      <c r="C288" s="146">
        <f t="shared" si="62"/>
        <v>0</v>
      </c>
      <c r="D288" s="146">
        <f t="shared" si="63"/>
        <v>0</v>
      </c>
      <c r="E288" s="146"/>
      <c r="F288" s="146"/>
      <c r="G288" s="146"/>
      <c r="H288" s="146"/>
      <c r="I288" s="146"/>
    </row>
    <row r="289" spans="1:9" ht="15">
      <c r="A289" s="140">
        <v>7498</v>
      </c>
      <c r="B289" s="140"/>
      <c r="C289" s="147">
        <f aca="true" t="shared" si="64" ref="C289:I289">SUM(C278:C288)</f>
        <v>129508</v>
      </c>
      <c r="D289" s="147">
        <f t="shared" si="64"/>
        <v>129508</v>
      </c>
      <c r="E289" s="153">
        <f t="shared" si="64"/>
        <v>0</v>
      </c>
      <c r="F289" s="153">
        <f t="shared" si="64"/>
        <v>87763</v>
      </c>
      <c r="G289" s="153">
        <f t="shared" si="64"/>
        <v>0</v>
      </c>
      <c r="H289" s="153">
        <f t="shared" si="64"/>
        <v>0</v>
      </c>
      <c r="I289" s="153">
        <f t="shared" si="64"/>
        <v>41745</v>
      </c>
    </row>
    <row r="290" spans="1:9" ht="15">
      <c r="A290" s="140">
        <v>7499</v>
      </c>
      <c r="B290" s="140" t="s">
        <v>256</v>
      </c>
      <c r="C290" s="146">
        <v>0</v>
      </c>
      <c r="D290" s="146">
        <v>0</v>
      </c>
      <c r="E290" s="146"/>
      <c r="F290" s="146"/>
      <c r="G290" s="146"/>
      <c r="H290" s="146"/>
      <c r="I290" s="146"/>
    </row>
    <row r="291" spans="1:9" ht="15">
      <c r="A291" s="140">
        <v>7501</v>
      </c>
      <c r="B291" s="140" t="s">
        <v>257</v>
      </c>
      <c r="C291" s="146">
        <f>D291</f>
        <v>0</v>
      </c>
      <c r="D291" s="146">
        <f>SUM(E291:I291)</f>
        <v>0</v>
      </c>
      <c r="E291" s="146"/>
      <c r="F291" s="146"/>
      <c r="G291" s="146"/>
      <c r="H291" s="146"/>
      <c r="I291" s="146"/>
    </row>
    <row r="292" spans="1:9" ht="15">
      <c r="A292" s="140">
        <v>7502</v>
      </c>
      <c r="B292" s="140" t="s">
        <v>258</v>
      </c>
      <c r="C292" s="146">
        <f>D292</f>
        <v>0</v>
      </c>
      <c r="D292" s="146">
        <f>SUM(E292:I292)</f>
        <v>0</v>
      </c>
      <c r="E292" s="146"/>
      <c r="F292" s="146"/>
      <c r="G292" s="146"/>
      <c r="H292" s="146"/>
      <c r="I292" s="146"/>
    </row>
    <row r="293" spans="1:9" ht="15">
      <c r="A293" s="140">
        <v>7503</v>
      </c>
      <c r="B293" s="140" t="s">
        <v>259</v>
      </c>
      <c r="C293" s="146">
        <f>D293</f>
        <v>0</v>
      </c>
      <c r="D293" s="146">
        <f>SUM(E293:I293)</f>
        <v>0</v>
      </c>
      <c r="E293" s="146"/>
      <c r="F293" s="146"/>
      <c r="G293" s="146"/>
      <c r="H293" s="146"/>
      <c r="I293" s="146"/>
    </row>
    <row r="294" spans="1:9" ht="15">
      <c r="A294" s="140">
        <v>7504</v>
      </c>
      <c r="B294" s="140" t="s">
        <v>260</v>
      </c>
      <c r="C294" s="146">
        <f>D294</f>
        <v>0</v>
      </c>
      <c r="D294" s="146">
        <f>SUM(E294:I294)</f>
        <v>0</v>
      </c>
      <c r="E294" s="146"/>
      <c r="F294" s="146"/>
      <c r="G294" s="146"/>
      <c r="H294" s="146"/>
      <c r="I294" s="146"/>
    </row>
    <row r="295" spans="1:9" ht="15">
      <c r="A295" s="140">
        <v>7505</v>
      </c>
      <c r="B295" s="140" t="s">
        <v>261</v>
      </c>
      <c r="C295" s="146">
        <f>D295</f>
        <v>0</v>
      </c>
      <c r="D295" s="146">
        <f>SUM(E295:I295)</f>
        <v>0</v>
      </c>
      <c r="E295" s="146"/>
      <c r="F295" s="146"/>
      <c r="G295" s="146"/>
      <c r="H295" s="146"/>
      <c r="I295" s="146"/>
    </row>
    <row r="296" spans="1:9" ht="15">
      <c r="A296" s="140">
        <v>7598</v>
      </c>
      <c r="B296" s="140"/>
      <c r="C296" s="147">
        <f aca="true" t="shared" si="65" ref="C296:I296">SUM(C291:C295)</f>
        <v>0</v>
      </c>
      <c r="D296" s="147">
        <f t="shared" si="65"/>
        <v>0</v>
      </c>
      <c r="E296" s="153">
        <f t="shared" si="65"/>
        <v>0</v>
      </c>
      <c r="F296" s="153">
        <f t="shared" si="65"/>
        <v>0</v>
      </c>
      <c r="G296" s="153">
        <f t="shared" si="65"/>
        <v>0</v>
      </c>
      <c r="H296" s="153">
        <f t="shared" si="65"/>
        <v>0</v>
      </c>
      <c r="I296" s="153">
        <f t="shared" si="65"/>
        <v>0</v>
      </c>
    </row>
    <row r="297" spans="1:9" ht="15">
      <c r="A297" s="140">
        <v>7599</v>
      </c>
      <c r="B297" s="140" t="s">
        <v>262</v>
      </c>
      <c r="C297" s="146">
        <v>0</v>
      </c>
      <c r="D297" s="146">
        <v>0</v>
      </c>
      <c r="E297" s="146"/>
      <c r="F297" s="146"/>
      <c r="G297" s="146"/>
      <c r="H297" s="146"/>
      <c r="I297" s="146"/>
    </row>
    <row r="298" spans="1:9" ht="15">
      <c r="A298" s="140">
        <v>7601</v>
      </c>
      <c r="B298" s="140" t="s">
        <v>263</v>
      </c>
      <c r="C298" s="146">
        <f aca="true" t="shared" si="66" ref="C298:C308">D298</f>
        <v>0</v>
      </c>
      <c r="D298" s="146">
        <f aca="true" t="shared" si="67" ref="D298:D308">SUM(E298:I298)</f>
        <v>0</v>
      </c>
      <c r="E298" s="146"/>
      <c r="F298" s="146"/>
      <c r="G298" s="146"/>
      <c r="H298" s="146"/>
      <c r="I298" s="146"/>
    </row>
    <row r="299" spans="1:9" ht="15">
      <c r="A299" s="140">
        <v>7602</v>
      </c>
      <c r="B299" s="140" t="s">
        <v>264</v>
      </c>
      <c r="C299" s="146">
        <f t="shared" si="66"/>
        <v>0</v>
      </c>
      <c r="D299" s="146">
        <f t="shared" si="67"/>
        <v>0</v>
      </c>
      <c r="E299" s="146"/>
      <c r="F299" s="146"/>
      <c r="G299" s="146"/>
      <c r="H299" s="146"/>
      <c r="I299" s="146"/>
    </row>
    <row r="300" spans="1:9" ht="15">
      <c r="A300" s="140">
        <v>7603</v>
      </c>
      <c r="B300" s="140" t="s">
        <v>265</v>
      </c>
      <c r="C300" s="146">
        <f t="shared" si="66"/>
        <v>0</v>
      </c>
      <c r="D300" s="146">
        <f t="shared" si="67"/>
        <v>0</v>
      </c>
      <c r="E300" s="146"/>
      <c r="F300" s="146"/>
      <c r="G300" s="146"/>
      <c r="H300" s="146"/>
      <c r="I300" s="146"/>
    </row>
    <row r="301" spans="1:9" ht="15">
      <c r="A301" s="140">
        <v>7604</v>
      </c>
      <c r="B301" s="140" t="s">
        <v>266</v>
      </c>
      <c r="C301" s="146">
        <f t="shared" si="66"/>
        <v>0</v>
      </c>
      <c r="D301" s="146">
        <f t="shared" si="67"/>
        <v>0</v>
      </c>
      <c r="E301" s="146"/>
      <c r="F301" s="146"/>
      <c r="G301" s="146"/>
      <c r="H301" s="146"/>
      <c r="I301" s="146"/>
    </row>
    <row r="302" spans="1:9" ht="15">
      <c r="A302" s="140">
        <v>7605</v>
      </c>
      <c r="B302" s="140" t="s">
        <v>267</v>
      </c>
      <c r="C302" s="146">
        <f t="shared" si="66"/>
        <v>0</v>
      </c>
      <c r="D302" s="146">
        <f t="shared" si="67"/>
        <v>0</v>
      </c>
      <c r="E302" s="146"/>
      <c r="F302" s="146"/>
      <c r="G302" s="146"/>
      <c r="H302" s="146"/>
      <c r="I302" s="146"/>
    </row>
    <row r="303" spans="1:9" ht="15">
      <c r="A303" s="140">
        <v>7606</v>
      </c>
      <c r="B303" s="140" t="s">
        <v>268</v>
      </c>
      <c r="C303" s="146">
        <f t="shared" si="66"/>
        <v>0</v>
      </c>
      <c r="D303" s="146">
        <f t="shared" si="67"/>
        <v>0</v>
      </c>
      <c r="E303" s="146"/>
      <c r="F303" s="146"/>
      <c r="G303" s="146"/>
      <c r="H303" s="146"/>
      <c r="I303" s="146"/>
    </row>
    <row r="304" spans="1:9" ht="15">
      <c r="A304" s="140">
        <v>7607</v>
      </c>
      <c r="B304" s="140" t="s">
        <v>269</v>
      </c>
      <c r="C304" s="146">
        <f t="shared" si="66"/>
        <v>0</v>
      </c>
      <c r="D304" s="146">
        <f t="shared" si="67"/>
        <v>0</v>
      </c>
      <c r="E304" s="146"/>
      <c r="F304" s="146"/>
      <c r="G304" s="146"/>
      <c r="H304" s="146"/>
      <c r="I304" s="146"/>
    </row>
    <row r="305" spans="1:9" ht="15">
      <c r="A305" s="140">
        <v>7608</v>
      </c>
      <c r="B305" s="140" t="s">
        <v>270</v>
      </c>
      <c r="C305" s="146">
        <f t="shared" si="66"/>
        <v>0</v>
      </c>
      <c r="D305" s="146">
        <f t="shared" si="67"/>
        <v>0</v>
      </c>
      <c r="E305" s="146"/>
      <c r="F305" s="146"/>
      <c r="G305" s="146"/>
      <c r="H305" s="146"/>
      <c r="I305" s="146"/>
    </row>
    <row r="306" spans="1:9" ht="15">
      <c r="A306" s="140">
        <v>7609</v>
      </c>
      <c r="B306" s="140" t="s">
        <v>271</v>
      </c>
      <c r="C306" s="146">
        <f t="shared" si="66"/>
        <v>0</v>
      </c>
      <c r="D306" s="146">
        <f t="shared" si="67"/>
        <v>0</v>
      </c>
      <c r="E306" s="146"/>
      <c r="F306" s="146"/>
      <c r="G306" s="146"/>
      <c r="H306" s="146"/>
      <c r="I306" s="146"/>
    </row>
    <row r="307" spans="1:9" ht="15">
      <c r="A307" s="140">
        <v>7610</v>
      </c>
      <c r="B307" s="140" t="s">
        <v>272</v>
      </c>
      <c r="C307" s="146">
        <f t="shared" si="66"/>
        <v>0</v>
      </c>
      <c r="D307" s="146">
        <f t="shared" si="67"/>
        <v>0</v>
      </c>
      <c r="E307" s="146"/>
      <c r="F307" s="146"/>
      <c r="G307" s="146"/>
      <c r="H307" s="146"/>
      <c r="I307" s="146"/>
    </row>
    <row r="308" spans="1:9" ht="15">
      <c r="A308" s="140">
        <v>7611</v>
      </c>
      <c r="B308" s="140" t="s">
        <v>273</v>
      </c>
      <c r="C308" s="146">
        <f t="shared" si="66"/>
        <v>0</v>
      </c>
      <c r="D308" s="146">
        <f t="shared" si="67"/>
        <v>0</v>
      </c>
      <c r="E308" s="146"/>
      <c r="F308" s="146"/>
      <c r="G308" s="146"/>
      <c r="H308" s="146"/>
      <c r="I308" s="146"/>
    </row>
    <row r="309" spans="1:9" ht="15">
      <c r="A309" s="140">
        <v>7698</v>
      </c>
      <c r="B309" s="140"/>
      <c r="C309" s="147">
        <f aca="true" t="shared" si="68" ref="C309:I309">SUM(C298:C308)</f>
        <v>0</v>
      </c>
      <c r="D309" s="147">
        <f t="shared" si="68"/>
        <v>0</v>
      </c>
      <c r="E309" s="153">
        <f t="shared" si="68"/>
        <v>0</v>
      </c>
      <c r="F309" s="153">
        <f t="shared" si="68"/>
        <v>0</v>
      </c>
      <c r="G309" s="153">
        <f t="shared" si="68"/>
        <v>0</v>
      </c>
      <c r="H309" s="153">
        <f t="shared" si="68"/>
        <v>0</v>
      </c>
      <c r="I309" s="153">
        <f t="shared" si="68"/>
        <v>0</v>
      </c>
    </row>
    <row r="310" spans="1:9" ht="15">
      <c r="A310" s="140">
        <v>7699</v>
      </c>
      <c r="B310" s="140" t="s">
        <v>274</v>
      </c>
      <c r="C310" s="146">
        <v>0</v>
      </c>
      <c r="D310" s="146">
        <v>0</v>
      </c>
      <c r="E310" s="146"/>
      <c r="F310" s="146"/>
      <c r="G310" s="146"/>
      <c r="H310" s="146"/>
      <c r="I310" s="146"/>
    </row>
    <row r="311" spans="1:9" ht="15">
      <c r="A311" s="140">
        <v>7701</v>
      </c>
      <c r="B311" s="140" t="s">
        <v>275</v>
      </c>
      <c r="C311" s="146">
        <f aca="true" t="shared" si="69" ref="C311:C320">D311</f>
        <v>0</v>
      </c>
      <c r="D311" s="146">
        <f aca="true" t="shared" si="70" ref="D311:D320">SUM(E311:I311)</f>
        <v>0</v>
      </c>
      <c r="E311" s="146"/>
      <c r="F311" s="146"/>
      <c r="G311" s="146"/>
      <c r="H311" s="146"/>
      <c r="I311" s="146"/>
    </row>
    <row r="312" spans="1:9" ht="15">
      <c r="A312" s="140">
        <v>7702</v>
      </c>
      <c r="B312" s="140" t="s">
        <v>276</v>
      </c>
      <c r="C312" s="146">
        <f t="shared" si="69"/>
        <v>0</v>
      </c>
      <c r="D312" s="146">
        <f t="shared" si="70"/>
        <v>0</v>
      </c>
      <c r="E312" s="146"/>
      <c r="F312" s="146"/>
      <c r="G312" s="146"/>
      <c r="H312" s="146"/>
      <c r="I312" s="146"/>
    </row>
    <row r="313" spans="1:9" ht="15">
      <c r="A313" s="140">
        <v>7703</v>
      </c>
      <c r="B313" s="140" t="s">
        <v>277</v>
      </c>
      <c r="C313" s="146">
        <f t="shared" si="69"/>
        <v>0</v>
      </c>
      <c r="D313" s="146">
        <f t="shared" si="70"/>
        <v>0</v>
      </c>
      <c r="E313" s="146"/>
      <c r="F313" s="146"/>
      <c r="G313" s="146"/>
      <c r="H313" s="146"/>
      <c r="I313" s="146"/>
    </row>
    <row r="314" spans="1:9" ht="15">
      <c r="A314" s="140">
        <v>7704</v>
      </c>
      <c r="B314" s="140" t="s">
        <v>278</v>
      </c>
      <c r="C314" s="146">
        <f t="shared" si="69"/>
        <v>0</v>
      </c>
      <c r="D314" s="146">
        <f t="shared" si="70"/>
        <v>0</v>
      </c>
      <c r="E314" s="146"/>
      <c r="F314" s="146"/>
      <c r="G314" s="146"/>
      <c r="H314" s="146"/>
      <c r="I314" s="146"/>
    </row>
    <row r="315" spans="1:9" ht="15">
      <c r="A315" s="140">
        <v>7705</v>
      </c>
      <c r="B315" s="140" t="s">
        <v>279</v>
      </c>
      <c r="C315" s="146">
        <f t="shared" si="69"/>
        <v>0</v>
      </c>
      <c r="D315" s="146">
        <f t="shared" si="70"/>
        <v>0</v>
      </c>
      <c r="E315" s="146"/>
      <c r="F315" s="146"/>
      <c r="G315" s="146"/>
      <c r="H315" s="146"/>
      <c r="I315" s="146"/>
    </row>
    <row r="316" spans="1:9" ht="15">
      <c r="A316" s="140">
        <v>7706</v>
      </c>
      <c r="B316" s="140" t="s">
        <v>280</v>
      </c>
      <c r="C316" s="146">
        <f t="shared" si="69"/>
        <v>0</v>
      </c>
      <c r="D316" s="146">
        <f t="shared" si="70"/>
        <v>0</v>
      </c>
      <c r="E316" s="146"/>
      <c r="F316" s="146"/>
      <c r="G316" s="146"/>
      <c r="H316" s="146"/>
      <c r="I316" s="146"/>
    </row>
    <row r="317" spans="1:9" ht="15">
      <c r="A317" s="140">
        <v>7707</v>
      </c>
      <c r="B317" s="140" t="s">
        <v>281</v>
      </c>
      <c r="C317" s="146">
        <f t="shared" si="69"/>
        <v>0</v>
      </c>
      <c r="D317" s="146">
        <f t="shared" si="70"/>
        <v>0</v>
      </c>
      <c r="E317" s="146"/>
      <c r="F317" s="146"/>
      <c r="G317" s="146"/>
      <c r="H317" s="146"/>
      <c r="I317" s="146"/>
    </row>
    <row r="318" spans="1:9" ht="15">
      <c r="A318" s="140">
        <v>7708</v>
      </c>
      <c r="B318" s="140" t="s">
        <v>282</v>
      </c>
      <c r="C318" s="146">
        <f t="shared" si="69"/>
        <v>187852</v>
      </c>
      <c r="D318" s="146">
        <f t="shared" si="70"/>
        <v>187852</v>
      </c>
      <c r="E318" s="146"/>
      <c r="F318" s="146"/>
      <c r="G318" s="146">
        <f>93926+93926</f>
        <v>187852</v>
      </c>
      <c r="H318" s="146"/>
      <c r="I318" s="146"/>
    </row>
    <row r="319" spans="1:9" ht="15">
      <c r="A319" s="140">
        <v>7709</v>
      </c>
      <c r="B319" s="140" t="s">
        <v>283</v>
      </c>
      <c r="C319" s="146">
        <f t="shared" si="69"/>
        <v>0</v>
      </c>
      <c r="D319" s="146">
        <f t="shared" si="70"/>
        <v>0</v>
      </c>
      <c r="E319" s="146"/>
      <c r="F319" s="146"/>
      <c r="G319" s="146"/>
      <c r="H319" s="146"/>
      <c r="I319" s="146"/>
    </row>
    <row r="320" spans="1:9" ht="15">
      <c r="A320" s="140">
        <v>7710</v>
      </c>
      <c r="B320" s="140" t="s">
        <v>284</v>
      </c>
      <c r="C320" s="146">
        <f t="shared" si="69"/>
        <v>0</v>
      </c>
      <c r="D320" s="146">
        <f t="shared" si="70"/>
        <v>0</v>
      </c>
      <c r="E320" s="146"/>
      <c r="F320" s="146"/>
      <c r="G320" s="146"/>
      <c r="H320" s="146"/>
      <c r="I320" s="146"/>
    </row>
    <row r="321" spans="1:9" ht="15">
      <c r="A321" s="140">
        <v>7798</v>
      </c>
      <c r="B321" s="140"/>
      <c r="C321" s="147">
        <f aca="true" t="shared" si="71" ref="C321:I321">SUM(C311:C320)</f>
        <v>187852</v>
      </c>
      <c r="D321" s="147">
        <f t="shared" si="71"/>
        <v>187852</v>
      </c>
      <c r="E321" s="153">
        <f t="shared" si="71"/>
        <v>0</v>
      </c>
      <c r="F321" s="153">
        <f t="shared" si="71"/>
        <v>0</v>
      </c>
      <c r="G321" s="153">
        <f t="shared" si="71"/>
        <v>187852</v>
      </c>
      <c r="H321" s="153">
        <f t="shared" si="71"/>
        <v>0</v>
      </c>
      <c r="I321" s="153">
        <f t="shared" si="71"/>
        <v>0</v>
      </c>
    </row>
    <row r="322" spans="1:9" ht="15">
      <c r="A322" s="140">
        <v>7799</v>
      </c>
      <c r="B322" s="140" t="s">
        <v>285</v>
      </c>
      <c r="C322" s="146">
        <v>0</v>
      </c>
      <c r="D322" s="146">
        <v>0</v>
      </c>
      <c r="E322" s="146"/>
      <c r="F322" s="146"/>
      <c r="G322" s="146"/>
      <c r="H322" s="146"/>
      <c r="I322" s="146"/>
    </row>
    <row r="323" spans="1:9" ht="15">
      <c r="A323" s="140">
        <v>7801</v>
      </c>
      <c r="B323" s="140" t="s">
        <v>286</v>
      </c>
      <c r="C323" s="146">
        <f>D323</f>
        <v>0</v>
      </c>
      <c r="D323" s="146">
        <f>SUM(E323:I323)</f>
        <v>0</v>
      </c>
      <c r="E323" s="146"/>
      <c r="F323" s="146"/>
      <c r="G323" s="146"/>
      <c r="H323" s="146"/>
      <c r="I323" s="146"/>
    </row>
    <row r="324" spans="1:9" ht="15">
      <c r="A324" s="140">
        <v>7802</v>
      </c>
      <c r="B324" s="140" t="s">
        <v>287</v>
      </c>
      <c r="C324" s="146">
        <f>D324</f>
        <v>0</v>
      </c>
      <c r="D324" s="146">
        <f>SUM(E324:I324)</f>
        <v>0</v>
      </c>
      <c r="E324" s="146"/>
      <c r="F324" s="146"/>
      <c r="G324" s="146"/>
      <c r="H324" s="146"/>
      <c r="I324" s="146"/>
    </row>
    <row r="325" spans="1:9" ht="15">
      <c r="A325" s="140">
        <v>7803</v>
      </c>
      <c r="B325" s="140" t="s">
        <v>288</v>
      </c>
      <c r="C325" s="146">
        <f>D325</f>
        <v>0</v>
      </c>
      <c r="D325" s="146">
        <f>SUM(E325:I325)</f>
        <v>0</v>
      </c>
      <c r="E325" s="146"/>
      <c r="F325" s="146"/>
      <c r="G325" s="146"/>
      <c r="H325" s="146"/>
      <c r="I325" s="146"/>
    </row>
    <row r="326" spans="1:9" ht="15">
      <c r="A326" s="140">
        <v>7804</v>
      </c>
      <c r="B326" s="140" t="s">
        <v>289</v>
      </c>
      <c r="C326" s="146">
        <f>D326</f>
        <v>0</v>
      </c>
      <c r="D326" s="146">
        <f>SUM(E326:I326)</f>
        <v>0</v>
      </c>
      <c r="E326" s="146"/>
      <c r="F326" s="146"/>
      <c r="G326" s="146"/>
      <c r="H326" s="146"/>
      <c r="I326" s="146"/>
    </row>
    <row r="327" spans="1:9" ht="15">
      <c r="A327" s="140">
        <v>7805</v>
      </c>
      <c r="B327" s="140" t="s">
        <v>290</v>
      </c>
      <c r="C327" s="146">
        <f>D327</f>
        <v>0</v>
      </c>
      <c r="D327" s="146">
        <f>SUM(E327:I327)</f>
        <v>0</v>
      </c>
      <c r="E327" s="146"/>
      <c r="F327" s="146"/>
      <c r="G327" s="146"/>
      <c r="H327" s="146"/>
      <c r="I327" s="146"/>
    </row>
    <row r="328" spans="1:9" ht="15">
      <c r="A328" s="140"/>
      <c r="B328" s="140"/>
      <c r="C328" s="147">
        <f aca="true" t="shared" si="72" ref="C328:I328">SUM(C323:C327)</f>
        <v>0</v>
      </c>
      <c r="D328" s="147">
        <f t="shared" si="72"/>
        <v>0</v>
      </c>
      <c r="E328" s="153">
        <f t="shared" si="72"/>
        <v>0</v>
      </c>
      <c r="F328" s="153">
        <f t="shared" si="72"/>
        <v>0</v>
      </c>
      <c r="G328" s="153">
        <f t="shared" si="72"/>
        <v>0</v>
      </c>
      <c r="H328" s="153">
        <f t="shared" si="72"/>
        <v>0</v>
      </c>
      <c r="I328" s="153">
        <f t="shared" si="72"/>
        <v>0</v>
      </c>
    </row>
    <row r="329" spans="1:9" ht="29.25" customHeight="1" thickBot="1">
      <c r="A329" s="141"/>
      <c r="B329" s="145" t="s">
        <v>0</v>
      </c>
      <c r="C329" s="148">
        <f>C25+C40+C54+C66+C79+C91+C97+C107+C116+C127+C137+C150+C164+C172+C185+C205+C214+C224+C233+C239+C251+C252+C276+C289+C296+C309+C321+C328</f>
        <v>1744229</v>
      </c>
      <c r="D329" s="148">
        <f>D25+D40+D54+D66+D79+D91+D97+D107+D116+D127+D137+D150+D164+D172+D185+D205+D214+D224+D233+D239+D251+D252+D276+D289+D296+D309+D321+D328</f>
        <v>1744229</v>
      </c>
      <c r="E329" s="154"/>
      <c r="F329" s="155"/>
      <c r="G329" s="155"/>
      <c r="H329" s="155"/>
      <c r="I329" s="155"/>
    </row>
    <row r="330" spans="3:5" ht="15">
      <c r="C330" s="6"/>
      <c r="D330" s="6"/>
      <c r="E330" s="6"/>
    </row>
    <row r="331" spans="3:9" ht="15">
      <c r="C331" s="7"/>
      <c r="D331" s="7"/>
      <c r="E331" s="6"/>
      <c r="I331" s="8"/>
    </row>
    <row r="332" spans="3:5" ht="15">
      <c r="C332" s="7"/>
      <c r="D332" s="7"/>
      <c r="E332" s="6"/>
    </row>
    <row r="333" spans="3:5" ht="15">
      <c r="C333" s="9"/>
      <c r="D333" s="9"/>
      <c r="E333" s="6"/>
    </row>
    <row r="334" spans="3:5" ht="15">
      <c r="C334" s="6"/>
      <c r="D334" s="6"/>
      <c r="E334" s="6"/>
    </row>
    <row r="335" spans="3:5" ht="15">
      <c r="C335" s="6"/>
      <c r="D335" s="6"/>
      <c r="E335" s="6"/>
    </row>
    <row r="336" spans="3:5" ht="15">
      <c r="C336" s="6"/>
      <c r="D336" s="6"/>
      <c r="E336" s="6"/>
    </row>
    <row r="337" spans="3:5" ht="15">
      <c r="C337" s="6"/>
      <c r="D337" s="6"/>
      <c r="E337" s="6"/>
    </row>
    <row r="338" spans="3:5" ht="15">
      <c r="C338" s="6"/>
      <c r="D338" s="6"/>
      <c r="E338" s="6"/>
    </row>
    <row r="339" spans="3:5" ht="15">
      <c r="C339" s="6"/>
      <c r="D339" s="6"/>
      <c r="E339" s="6"/>
    </row>
    <row r="340" spans="3:5" ht="15">
      <c r="C340" s="6"/>
      <c r="D340" s="6"/>
      <c r="E340" s="6"/>
    </row>
    <row r="341" spans="3:5" ht="15">
      <c r="C341" s="6"/>
      <c r="D341" s="6"/>
      <c r="E341" s="6"/>
    </row>
    <row r="342" spans="3:5" ht="15">
      <c r="C342" s="6"/>
      <c r="D342" s="6"/>
      <c r="E342" s="6"/>
    </row>
    <row r="343" spans="3:5" ht="15">
      <c r="C343" s="6"/>
      <c r="D343" s="6"/>
      <c r="E343" s="6"/>
    </row>
    <row r="344" spans="3:5" ht="15">
      <c r="C344" s="6"/>
      <c r="D344" s="6"/>
      <c r="E344" s="6"/>
    </row>
    <row r="345" spans="3:5" ht="15">
      <c r="C345" s="6"/>
      <c r="D345" s="6"/>
      <c r="E345" s="6"/>
    </row>
    <row r="346" spans="3:5" ht="15">
      <c r="C346" s="6"/>
      <c r="D346" s="6"/>
      <c r="E346" s="6"/>
    </row>
    <row r="347" spans="3:5" ht="15">
      <c r="C347" s="6"/>
      <c r="D347" s="6"/>
      <c r="E347" s="6"/>
    </row>
    <row r="348" spans="3:5" ht="15">
      <c r="C348" s="6"/>
      <c r="D348" s="6"/>
      <c r="E348" s="6"/>
    </row>
    <row r="349" spans="3:5" ht="15">
      <c r="C349" s="6"/>
      <c r="D349" s="6"/>
      <c r="E349" s="6"/>
    </row>
    <row r="350" spans="3:5" ht="15">
      <c r="C350" s="6"/>
      <c r="D350" s="6"/>
      <c r="E350" s="6"/>
    </row>
    <row r="351" spans="3:5" ht="15">
      <c r="C351" s="6"/>
      <c r="D351" s="6"/>
      <c r="E351" s="6"/>
    </row>
    <row r="352" spans="3:5" ht="15">
      <c r="C352" s="6"/>
      <c r="D352" s="6"/>
      <c r="E352" s="6"/>
    </row>
    <row r="353" spans="3:5" ht="15">
      <c r="C353" s="6"/>
      <c r="D353" s="6"/>
      <c r="E353" s="6"/>
    </row>
    <row r="354" spans="3:5" ht="15">
      <c r="C354" s="6"/>
      <c r="D354" s="6"/>
      <c r="E354" s="6"/>
    </row>
    <row r="355" spans="3:5" ht="15">
      <c r="C355" s="6"/>
      <c r="D355" s="6"/>
      <c r="E355" s="6"/>
    </row>
    <row r="356" spans="3:5" ht="15">
      <c r="C356" s="6"/>
      <c r="D356" s="6"/>
      <c r="E356" s="6"/>
    </row>
    <row r="357" spans="3:5" ht="15">
      <c r="C357" s="6"/>
      <c r="D357" s="6"/>
      <c r="E357" s="6"/>
    </row>
    <row r="358" spans="3:5" ht="15">
      <c r="C358" s="6"/>
      <c r="D358" s="6"/>
      <c r="E358" s="6"/>
    </row>
    <row r="359" spans="3:5" ht="15">
      <c r="C359" s="6"/>
      <c r="D359" s="6"/>
      <c r="E359" s="6"/>
    </row>
    <row r="360" spans="3:5" ht="15">
      <c r="C360" s="6"/>
      <c r="D360" s="6"/>
      <c r="E360" s="6"/>
    </row>
    <row r="361" spans="3:5" ht="15">
      <c r="C361" s="6"/>
      <c r="D361" s="6"/>
      <c r="E361" s="6"/>
    </row>
    <row r="362" spans="3:5" ht="15">
      <c r="C362" s="6"/>
      <c r="D362" s="6"/>
      <c r="E362" s="6"/>
    </row>
    <row r="363" spans="3:5" ht="15">
      <c r="C363" s="6"/>
      <c r="D363" s="6"/>
      <c r="E363" s="6"/>
    </row>
    <row r="364" spans="3:5" ht="15">
      <c r="C364" s="6"/>
      <c r="D364" s="6"/>
      <c r="E364" s="6"/>
    </row>
    <row r="365" spans="3:5" ht="15">
      <c r="C365" s="6"/>
      <c r="D365" s="6"/>
      <c r="E365" s="6"/>
    </row>
    <row r="366" spans="3:5" ht="15">
      <c r="C366" s="6"/>
      <c r="D366" s="6"/>
      <c r="E366" s="6"/>
    </row>
    <row r="367" spans="3:5" ht="15">
      <c r="C367" s="6"/>
      <c r="D367" s="6"/>
      <c r="E367" s="6"/>
    </row>
    <row r="368" spans="3:5" ht="15">
      <c r="C368" s="6"/>
      <c r="D368" s="6"/>
      <c r="E368" s="6"/>
    </row>
    <row r="369" spans="3:5" ht="15">
      <c r="C369" s="6"/>
      <c r="D369" s="6"/>
      <c r="E369" s="6"/>
    </row>
    <row r="370" spans="3:5" ht="15">
      <c r="C370" s="6"/>
      <c r="D370" s="6"/>
      <c r="E370" s="6"/>
    </row>
    <row r="371" spans="3:5" ht="15">
      <c r="C371" s="6"/>
      <c r="D371" s="6"/>
      <c r="E371" s="6"/>
    </row>
    <row r="372" spans="3:5" ht="15">
      <c r="C372" s="6"/>
      <c r="D372" s="6"/>
      <c r="E372" s="6"/>
    </row>
    <row r="373" spans="3:5" ht="15">
      <c r="C373" s="6"/>
      <c r="D373" s="6"/>
      <c r="E373" s="6"/>
    </row>
    <row r="374" spans="3:5" ht="15">
      <c r="C374" s="6"/>
      <c r="D374" s="6"/>
      <c r="E374" s="6"/>
    </row>
    <row r="375" spans="3:5" ht="15">
      <c r="C375" s="6"/>
      <c r="D375" s="6"/>
      <c r="E375" s="6"/>
    </row>
    <row r="376" spans="3:5" ht="15">
      <c r="C376" s="6"/>
      <c r="D376" s="6"/>
      <c r="E376" s="6"/>
    </row>
    <row r="377" spans="3:5" ht="15">
      <c r="C377" s="6"/>
      <c r="D377" s="6"/>
      <c r="E377" s="6"/>
    </row>
    <row r="378" spans="3:5" ht="15">
      <c r="C378" s="6"/>
      <c r="D378" s="6"/>
      <c r="E378" s="6"/>
    </row>
    <row r="379" spans="3:5" ht="15">
      <c r="C379" s="6"/>
      <c r="D379" s="6"/>
      <c r="E379" s="6"/>
    </row>
    <row r="380" spans="3:5" ht="15">
      <c r="C380" s="6"/>
      <c r="D380" s="6"/>
      <c r="E380" s="6"/>
    </row>
    <row r="381" spans="3:5" ht="15">
      <c r="C381" s="6"/>
      <c r="D381" s="6"/>
      <c r="E381" s="6"/>
    </row>
    <row r="382" spans="3:5" ht="15">
      <c r="C382" s="6"/>
      <c r="D382" s="6"/>
      <c r="E382" s="6"/>
    </row>
    <row r="383" spans="3:5" ht="15">
      <c r="C383" s="6"/>
      <c r="D383" s="6"/>
      <c r="E383" s="6"/>
    </row>
    <row r="384" spans="3:5" ht="15">
      <c r="C384" s="6"/>
      <c r="D384" s="6"/>
      <c r="E384" s="6"/>
    </row>
    <row r="385" spans="3:5" ht="15">
      <c r="C385" s="6"/>
      <c r="D385" s="6"/>
      <c r="E385" s="6"/>
    </row>
    <row r="386" spans="3:5" ht="15">
      <c r="C386" s="6"/>
      <c r="D386" s="6"/>
      <c r="E386" s="6"/>
    </row>
    <row r="387" spans="3:5" ht="15">
      <c r="C387" s="6"/>
      <c r="D387" s="6"/>
      <c r="E387" s="6"/>
    </row>
    <row r="388" spans="3:5" ht="15">
      <c r="C388" s="6"/>
      <c r="D388" s="6"/>
      <c r="E388" s="6"/>
    </row>
    <row r="389" spans="3:5" ht="15">
      <c r="C389" s="6"/>
      <c r="D389" s="6"/>
      <c r="E389" s="6"/>
    </row>
    <row r="390" spans="3:5" ht="15">
      <c r="C390" s="6"/>
      <c r="D390" s="6"/>
      <c r="E390" s="6"/>
    </row>
    <row r="391" spans="3:5" ht="15">
      <c r="C391" s="6"/>
      <c r="D391" s="6"/>
      <c r="E391" s="6"/>
    </row>
    <row r="392" spans="3:5" ht="15">
      <c r="C392" s="6"/>
      <c r="D392" s="6"/>
      <c r="E392" s="6"/>
    </row>
    <row r="393" spans="3:5" ht="15">
      <c r="C393" s="6"/>
      <c r="D393" s="6"/>
      <c r="E393" s="6"/>
    </row>
    <row r="394" spans="3:5" ht="15">
      <c r="C394" s="6"/>
      <c r="D394" s="6"/>
      <c r="E394" s="6"/>
    </row>
    <row r="395" spans="3:5" ht="15">
      <c r="C395" s="6"/>
      <c r="D395" s="6"/>
      <c r="E395" s="6"/>
    </row>
    <row r="396" spans="3:5" ht="15">
      <c r="C396" s="6"/>
      <c r="D396" s="6"/>
      <c r="E396" s="6"/>
    </row>
    <row r="397" spans="3:5" ht="15">
      <c r="C397" s="6"/>
      <c r="D397" s="6"/>
      <c r="E397" s="6"/>
    </row>
    <row r="398" spans="3:5" ht="15">
      <c r="C398" s="6"/>
      <c r="D398" s="6"/>
      <c r="E398" s="6"/>
    </row>
    <row r="399" spans="3:5" ht="15">
      <c r="C399" s="6"/>
      <c r="D399" s="6"/>
      <c r="E399" s="6"/>
    </row>
    <row r="400" spans="3:5" ht="15">
      <c r="C400" s="6"/>
      <c r="D400" s="6"/>
      <c r="E400" s="6"/>
    </row>
    <row r="401" spans="3:5" ht="15">
      <c r="C401" s="6"/>
      <c r="D401" s="6"/>
      <c r="E401" s="6"/>
    </row>
    <row r="402" spans="3:5" ht="15">
      <c r="C402" s="6"/>
      <c r="D402" s="6"/>
      <c r="E402" s="6"/>
    </row>
    <row r="403" spans="3:5" ht="15">
      <c r="C403" s="6"/>
      <c r="D403" s="6"/>
      <c r="E403" s="6"/>
    </row>
    <row r="404" spans="3:5" ht="15">
      <c r="C404" s="6"/>
      <c r="D404" s="6"/>
      <c r="E404" s="6"/>
    </row>
    <row r="405" spans="3:5" ht="15">
      <c r="C405" s="6"/>
      <c r="D405" s="6"/>
      <c r="E405" s="6"/>
    </row>
    <row r="406" spans="3:5" ht="15">
      <c r="C406" s="6"/>
      <c r="D406" s="6"/>
      <c r="E406" s="6"/>
    </row>
    <row r="407" spans="3:5" ht="15">
      <c r="C407" s="6"/>
      <c r="D407" s="6"/>
      <c r="E407" s="6"/>
    </row>
    <row r="408" spans="3:5" ht="15">
      <c r="C408" s="6"/>
      <c r="D408" s="6"/>
      <c r="E408" s="6"/>
    </row>
    <row r="409" spans="3:5" ht="15">
      <c r="C409" s="6"/>
      <c r="D409" s="6"/>
      <c r="E409" s="6"/>
    </row>
    <row r="410" spans="3:5" ht="15">
      <c r="C410" s="6"/>
      <c r="D410" s="6"/>
      <c r="E410" s="6"/>
    </row>
    <row r="411" spans="3:5" ht="15">
      <c r="C411" s="6"/>
      <c r="D411" s="6"/>
      <c r="E411" s="6"/>
    </row>
    <row r="412" spans="3:5" ht="15">
      <c r="C412" s="6"/>
      <c r="D412" s="6"/>
      <c r="E412" s="6"/>
    </row>
    <row r="413" spans="3:5" ht="15">
      <c r="C413" s="6"/>
      <c r="D413" s="6"/>
      <c r="E413" s="6"/>
    </row>
    <row r="414" spans="3:5" ht="15">
      <c r="C414" s="6"/>
      <c r="D414" s="6"/>
      <c r="E414" s="6"/>
    </row>
    <row r="415" spans="3:5" ht="15">
      <c r="C415" s="6"/>
      <c r="D415" s="6"/>
      <c r="E415" s="6"/>
    </row>
    <row r="416" spans="3:5" ht="15">
      <c r="C416" s="6"/>
      <c r="D416" s="6"/>
      <c r="E416" s="6"/>
    </row>
    <row r="417" spans="3:5" ht="15">
      <c r="C417" s="6"/>
      <c r="D417" s="6"/>
      <c r="E417" s="6"/>
    </row>
    <row r="418" spans="3:5" ht="15">
      <c r="C418" s="6"/>
      <c r="D418" s="6"/>
      <c r="E418" s="6"/>
    </row>
    <row r="419" spans="3:5" ht="15">
      <c r="C419" s="6"/>
      <c r="D419" s="6"/>
      <c r="E419" s="6"/>
    </row>
    <row r="420" spans="3:5" ht="15">
      <c r="C420" s="6"/>
      <c r="D420" s="6"/>
      <c r="E420" s="6"/>
    </row>
    <row r="421" spans="3:5" ht="15">
      <c r="C421" s="6"/>
      <c r="D421" s="6"/>
      <c r="E421" s="6"/>
    </row>
    <row r="422" spans="3:5" ht="15">
      <c r="C422" s="6"/>
      <c r="D422" s="6"/>
      <c r="E422" s="6"/>
    </row>
    <row r="423" spans="3:5" ht="15">
      <c r="C423" s="6"/>
      <c r="D423" s="6"/>
      <c r="E423" s="6"/>
    </row>
    <row r="424" spans="3:5" ht="15">
      <c r="C424" s="6"/>
      <c r="D424" s="6"/>
      <c r="E424" s="6"/>
    </row>
    <row r="425" spans="3:5" ht="15">
      <c r="C425" s="6"/>
      <c r="D425" s="6"/>
      <c r="E425" s="6"/>
    </row>
    <row r="426" spans="3:5" ht="15">
      <c r="C426" s="6"/>
      <c r="D426" s="6"/>
      <c r="E426" s="6"/>
    </row>
    <row r="427" spans="3:5" ht="15">
      <c r="C427" s="6"/>
      <c r="D427" s="6"/>
      <c r="E427" s="6"/>
    </row>
    <row r="428" spans="3:5" ht="15">
      <c r="C428" s="6"/>
      <c r="D428" s="6"/>
      <c r="E428" s="6"/>
    </row>
    <row r="429" spans="3:5" ht="15">
      <c r="C429" s="6"/>
      <c r="D429" s="6"/>
      <c r="E429" s="6"/>
    </row>
    <row r="430" spans="3:5" ht="15">
      <c r="C430" s="6"/>
      <c r="D430" s="6"/>
      <c r="E430" s="6"/>
    </row>
    <row r="431" spans="3:5" ht="15">
      <c r="C431" s="6"/>
      <c r="D431" s="6"/>
      <c r="E431" s="6"/>
    </row>
    <row r="432" spans="3:5" ht="15">
      <c r="C432" s="6"/>
      <c r="D432" s="6"/>
      <c r="E432" s="6"/>
    </row>
    <row r="433" spans="3:5" ht="15">
      <c r="C433" s="6"/>
      <c r="D433" s="6"/>
      <c r="E433" s="6"/>
    </row>
    <row r="434" spans="3:5" ht="15">
      <c r="C434" s="6"/>
      <c r="D434" s="6"/>
      <c r="E434" s="6"/>
    </row>
    <row r="435" spans="3:5" ht="15">
      <c r="C435" s="6"/>
      <c r="D435" s="6"/>
      <c r="E435" s="6"/>
    </row>
    <row r="436" spans="3:5" ht="15">
      <c r="C436" s="6"/>
      <c r="D436" s="6"/>
      <c r="E436" s="6"/>
    </row>
    <row r="437" spans="3:5" ht="15">
      <c r="C437" s="6"/>
      <c r="D437" s="6"/>
      <c r="E437" s="6"/>
    </row>
    <row r="438" spans="3:5" ht="15">
      <c r="C438" s="6"/>
      <c r="D438" s="6"/>
      <c r="E438" s="6"/>
    </row>
    <row r="439" spans="3:5" ht="15">
      <c r="C439" s="6"/>
      <c r="D439" s="6"/>
      <c r="E439" s="6"/>
    </row>
    <row r="440" spans="3:5" ht="15">
      <c r="C440" s="6"/>
      <c r="D440" s="6"/>
      <c r="E440" s="6"/>
    </row>
    <row r="441" spans="3:5" ht="15">
      <c r="C441" s="6"/>
      <c r="D441" s="6"/>
      <c r="E441" s="6"/>
    </row>
    <row r="442" spans="3:5" ht="15">
      <c r="C442" s="6"/>
      <c r="D442" s="6"/>
      <c r="E442" s="6"/>
    </row>
    <row r="443" spans="3:5" ht="15">
      <c r="C443" s="6"/>
      <c r="D443" s="6"/>
      <c r="E443" s="6"/>
    </row>
    <row r="444" spans="3:5" ht="15">
      <c r="C444" s="6"/>
      <c r="D444" s="6"/>
      <c r="E444" s="6"/>
    </row>
    <row r="445" spans="3:5" ht="15">
      <c r="C445" s="6"/>
      <c r="D445" s="6"/>
      <c r="E445" s="6"/>
    </row>
    <row r="446" spans="3:5" ht="15">
      <c r="C446" s="6"/>
      <c r="D446" s="6"/>
      <c r="E446" s="6"/>
    </row>
    <row r="447" spans="3:5" ht="15">
      <c r="C447" s="6"/>
      <c r="D447" s="6"/>
      <c r="E447" s="6"/>
    </row>
    <row r="448" spans="3:5" ht="15">
      <c r="C448" s="6"/>
      <c r="D448" s="6"/>
      <c r="E448" s="6"/>
    </row>
    <row r="449" spans="3:5" ht="15">
      <c r="C449" s="6"/>
      <c r="D449" s="6"/>
      <c r="E449" s="6"/>
    </row>
    <row r="450" spans="3:5" ht="15">
      <c r="C450" s="6"/>
      <c r="D450" s="6"/>
      <c r="E450" s="6"/>
    </row>
    <row r="451" spans="3:5" ht="15">
      <c r="C451" s="6"/>
      <c r="D451" s="6"/>
      <c r="E451" s="6"/>
    </row>
    <row r="452" spans="3:5" ht="15">
      <c r="C452" s="6"/>
      <c r="D452" s="6"/>
      <c r="E452" s="6"/>
    </row>
    <row r="453" spans="3:5" ht="15">
      <c r="C453" s="6"/>
      <c r="D453" s="6"/>
      <c r="E453" s="6"/>
    </row>
    <row r="454" spans="3:5" ht="15">
      <c r="C454" s="6"/>
      <c r="D454" s="6"/>
      <c r="E454" s="6"/>
    </row>
    <row r="455" spans="3:5" ht="15">
      <c r="C455" s="6"/>
      <c r="D455" s="6"/>
      <c r="E455" s="6"/>
    </row>
    <row r="456" spans="3:5" ht="15">
      <c r="C456" s="6"/>
      <c r="D456" s="6"/>
      <c r="E456" s="6"/>
    </row>
    <row r="457" spans="3:5" ht="15">
      <c r="C457" s="6"/>
      <c r="D457" s="6"/>
      <c r="E457" s="6"/>
    </row>
    <row r="458" spans="3:5" ht="15">
      <c r="C458" s="6"/>
      <c r="D458" s="6"/>
      <c r="E458" s="6"/>
    </row>
    <row r="459" spans="3:5" ht="15">
      <c r="C459" s="6"/>
      <c r="D459" s="6"/>
      <c r="E459" s="6"/>
    </row>
    <row r="460" spans="3:5" ht="15">
      <c r="C460" s="6"/>
      <c r="D460" s="6"/>
      <c r="E460" s="6"/>
    </row>
    <row r="461" spans="3:5" ht="15">
      <c r="C461" s="6"/>
      <c r="D461" s="6"/>
      <c r="E461" s="6"/>
    </row>
    <row r="462" spans="3:5" ht="15">
      <c r="C462" s="6"/>
      <c r="D462" s="6"/>
      <c r="E462" s="6"/>
    </row>
    <row r="463" spans="3:5" ht="15">
      <c r="C463" s="6"/>
      <c r="D463" s="6"/>
      <c r="E463" s="6"/>
    </row>
    <row r="464" spans="3:5" ht="15">
      <c r="C464" s="6"/>
      <c r="D464" s="6"/>
      <c r="E464" s="6"/>
    </row>
    <row r="465" spans="3:5" ht="15">
      <c r="C465" s="6"/>
      <c r="D465" s="6"/>
      <c r="E465" s="6"/>
    </row>
    <row r="466" spans="3:5" ht="15">
      <c r="C466" s="6"/>
      <c r="D466" s="6"/>
      <c r="E466" s="6"/>
    </row>
    <row r="467" spans="3:5" ht="15">
      <c r="C467" s="6"/>
      <c r="D467" s="6"/>
      <c r="E467" s="6"/>
    </row>
    <row r="468" spans="3:5" ht="15">
      <c r="C468" s="6"/>
      <c r="D468" s="6"/>
      <c r="E468" s="6"/>
    </row>
    <row r="469" spans="3:5" ht="15">
      <c r="C469" s="6"/>
      <c r="D469" s="6"/>
      <c r="E469" s="6"/>
    </row>
    <row r="470" spans="3:5" ht="15">
      <c r="C470" s="6"/>
      <c r="D470" s="6"/>
      <c r="E470" s="6"/>
    </row>
    <row r="471" spans="3:5" ht="15">
      <c r="C471" s="6"/>
      <c r="D471" s="6"/>
      <c r="E471" s="6"/>
    </row>
    <row r="472" spans="3:5" ht="15">
      <c r="C472" s="6"/>
      <c r="D472" s="6"/>
      <c r="E472" s="6"/>
    </row>
    <row r="473" spans="3:5" ht="15">
      <c r="C473" s="6"/>
      <c r="D473" s="6"/>
      <c r="E473" s="6"/>
    </row>
    <row r="474" spans="3:5" ht="15">
      <c r="C474" s="6"/>
      <c r="D474" s="6"/>
      <c r="E474" s="6"/>
    </row>
    <row r="475" spans="3:5" ht="15">
      <c r="C475" s="6"/>
      <c r="D475" s="6"/>
      <c r="E475" s="6"/>
    </row>
    <row r="476" spans="3:5" ht="15">
      <c r="C476" s="6"/>
      <c r="D476" s="6"/>
      <c r="E476" s="6"/>
    </row>
    <row r="477" spans="3:5" ht="15">
      <c r="C477" s="6"/>
      <c r="D477" s="6"/>
      <c r="E477" s="6"/>
    </row>
    <row r="478" spans="3:5" ht="15">
      <c r="C478" s="6"/>
      <c r="D478" s="6"/>
      <c r="E478" s="6"/>
    </row>
    <row r="479" spans="3:5" ht="15">
      <c r="C479" s="6"/>
      <c r="D479" s="6"/>
      <c r="E479" s="6"/>
    </row>
    <row r="480" spans="3:5" ht="15">
      <c r="C480" s="6"/>
      <c r="D480" s="6"/>
      <c r="E480" s="6"/>
    </row>
    <row r="481" spans="3:5" ht="15">
      <c r="C481" s="6"/>
      <c r="D481" s="6"/>
      <c r="E481" s="6"/>
    </row>
    <row r="482" spans="3:5" ht="15">
      <c r="C482" s="6"/>
      <c r="D482" s="6"/>
      <c r="E482" s="6"/>
    </row>
    <row r="483" spans="3:5" ht="15">
      <c r="C483" s="6"/>
      <c r="D483" s="6"/>
      <c r="E483" s="6"/>
    </row>
    <row r="484" spans="3:5" ht="15">
      <c r="C484" s="6"/>
      <c r="D484" s="6"/>
      <c r="E484" s="6"/>
    </row>
    <row r="485" spans="3:5" ht="15">
      <c r="C485" s="6"/>
      <c r="D485" s="6"/>
      <c r="E485" s="6"/>
    </row>
    <row r="486" spans="3:5" ht="15">
      <c r="C486" s="6"/>
      <c r="D486" s="6"/>
      <c r="E486" s="6"/>
    </row>
    <row r="487" spans="3:5" ht="15">
      <c r="C487" s="6"/>
      <c r="D487" s="6"/>
      <c r="E487" s="6"/>
    </row>
    <row r="488" spans="3:5" ht="15">
      <c r="C488" s="6"/>
      <c r="D488" s="6"/>
      <c r="E488" s="6"/>
    </row>
    <row r="489" spans="3:5" ht="15">
      <c r="C489" s="6"/>
      <c r="D489" s="6"/>
      <c r="E489" s="6"/>
    </row>
    <row r="490" spans="3:5" ht="15">
      <c r="C490" s="6"/>
      <c r="D490" s="6"/>
      <c r="E490" s="6"/>
    </row>
    <row r="491" spans="3:5" ht="15">
      <c r="C491" s="6"/>
      <c r="D491" s="6"/>
      <c r="E491" s="6"/>
    </row>
    <row r="492" spans="3:5" ht="15">
      <c r="C492" s="6"/>
      <c r="D492" s="6"/>
      <c r="E492" s="6"/>
    </row>
    <row r="493" spans="3:5" ht="15">
      <c r="C493" s="6"/>
      <c r="D493" s="6"/>
      <c r="E493" s="6"/>
    </row>
    <row r="494" spans="3:5" ht="15">
      <c r="C494" s="6"/>
      <c r="D494" s="6"/>
      <c r="E494" s="6"/>
    </row>
    <row r="495" spans="3:5" ht="15">
      <c r="C495" s="6"/>
      <c r="D495" s="6"/>
      <c r="E495" s="6"/>
    </row>
    <row r="496" spans="3:5" ht="15">
      <c r="C496" s="6"/>
      <c r="D496" s="6"/>
      <c r="E496" s="6"/>
    </row>
    <row r="497" spans="3:5" ht="15">
      <c r="C497" s="6"/>
      <c r="D497" s="6"/>
      <c r="E497" s="6"/>
    </row>
    <row r="498" spans="3:5" ht="15">
      <c r="C498" s="6"/>
      <c r="D498" s="6"/>
      <c r="E498" s="6"/>
    </row>
    <row r="499" spans="3:5" ht="15">
      <c r="C499" s="6"/>
      <c r="D499" s="6"/>
      <c r="E499" s="6"/>
    </row>
    <row r="500" spans="3:5" ht="15">
      <c r="C500" s="6"/>
      <c r="D500" s="6"/>
      <c r="E500" s="6"/>
    </row>
    <row r="501" spans="3:5" ht="15">
      <c r="C501" s="6"/>
      <c r="D501" s="6"/>
      <c r="E501" s="6"/>
    </row>
    <row r="502" spans="3:5" ht="15">
      <c r="C502" s="6"/>
      <c r="D502" s="6"/>
      <c r="E502" s="6"/>
    </row>
    <row r="503" spans="3:5" ht="15">
      <c r="C503" s="6"/>
      <c r="D503" s="6"/>
      <c r="E503" s="6"/>
    </row>
    <row r="504" spans="3:5" ht="15">
      <c r="C504" s="6"/>
      <c r="D504" s="6"/>
      <c r="E504" s="6"/>
    </row>
    <row r="505" spans="3:5" ht="15">
      <c r="C505" s="6"/>
      <c r="D505" s="6"/>
      <c r="E505" s="6"/>
    </row>
    <row r="506" spans="3:5" ht="15">
      <c r="C506" s="6"/>
      <c r="D506" s="6"/>
      <c r="E506" s="6"/>
    </row>
    <row r="507" spans="3:5" ht="15">
      <c r="C507" s="6"/>
      <c r="D507" s="6"/>
      <c r="E507" s="6"/>
    </row>
    <row r="508" spans="3:5" ht="15">
      <c r="C508" s="6"/>
      <c r="D508" s="6"/>
      <c r="E508" s="6"/>
    </row>
    <row r="509" spans="3:5" ht="15">
      <c r="C509" s="6"/>
      <c r="D509" s="6"/>
      <c r="E509" s="6"/>
    </row>
    <row r="510" spans="3:5" ht="15">
      <c r="C510" s="6"/>
      <c r="D510" s="6"/>
      <c r="E510" s="6"/>
    </row>
    <row r="511" spans="3:5" ht="15">
      <c r="C511" s="6"/>
      <c r="D511" s="6"/>
      <c r="E511" s="6"/>
    </row>
    <row r="512" spans="3:5" ht="15">
      <c r="C512" s="6"/>
      <c r="D512" s="6"/>
      <c r="E512" s="6"/>
    </row>
    <row r="513" spans="3:5" ht="15">
      <c r="C513" s="6"/>
      <c r="D513" s="6"/>
      <c r="E513" s="6"/>
    </row>
    <row r="514" spans="3:5" ht="15">
      <c r="C514" s="6"/>
      <c r="D514" s="6"/>
      <c r="E514" s="6"/>
    </row>
    <row r="515" spans="3:5" ht="15">
      <c r="C515" s="6"/>
      <c r="D515" s="6"/>
      <c r="E515" s="6"/>
    </row>
    <row r="516" spans="3:5" ht="15">
      <c r="C516" s="6"/>
      <c r="D516" s="6"/>
      <c r="E516" s="6"/>
    </row>
    <row r="517" spans="3:5" ht="15">
      <c r="C517" s="6"/>
      <c r="D517" s="6"/>
      <c r="E517" s="6"/>
    </row>
    <row r="518" spans="3:5" ht="15">
      <c r="C518" s="6"/>
      <c r="D518" s="6"/>
      <c r="E518" s="6"/>
    </row>
    <row r="519" spans="3:5" ht="15">
      <c r="C519" s="6"/>
      <c r="D519" s="6"/>
      <c r="E519" s="6"/>
    </row>
    <row r="520" spans="3:5" ht="15">
      <c r="C520" s="6"/>
      <c r="D520" s="6"/>
      <c r="E520" s="6"/>
    </row>
    <row r="521" spans="3:5" ht="15">
      <c r="C521" s="6"/>
      <c r="D521" s="6"/>
      <c r="E521" s="6"/>
    </row>
    <row r="522" spans="3:5" ht="15">
      <c r="C522" s="6"/>
      <c r="D522" s="6"/>
      <c r="E522" s="6"/>
    </row>
    <row r="523" spans="3:5" ht="15">
      <c r="C523" s="6"/>
      <c r="D523" s="6"/>
      <c r="E523" s="6"/>
    </row>
    <row r="524" spans="3:5" ht="15">
      <c r="C524" s="6"/>
      <c r="D524" s="6"/>
      <c r="E524" s="6"/>
    </row>
    <row r="525" spans="3:5" ht="15">
      <c r="C525" s="6"/>
      <c r="D525" s="6"/>
      <c r="E525" s="6"/>
    </row>
    <row r="526" spans="3:5" ht="15">
      <c r="C526" s="6"/>
      <c r="D526" s="6"/>
      <c r="E526" s="6"/>
    </row>
    <row r="527" spans="3:5" ht="15">
      <c r="C527" s="6"/>
      <c r="D527" s="6"/>
      <c r="E527" s="6"/>
    </row>
    <row r="528" spans="3:5" ht="15">
      <c r="C528" s="6"/>
      <c r="D528" s="6"/>
      <c r="E528" s="6"/>
    </row>
    <row r="529" spans="3:5" ht="15">
      <c r="C529" s="6"/>
      <c r="D529" s="6"/>
      <c r="E529" s="6"/>
    </row>
    <row r="530" spans="3:5" ht="15">
      <c r="C530" s="6"/>
      <c r="D530" s="6"/>
      <c r="E530" s="6"/>
    </row>
    <row r="531" spans="3:5" ht="15">
      <c r="C531" s="6"/>
      <c r="D531" s="6"/>
      <c r="E531" s="6"/>
    </row>
    <row r="532" spans="3:5" ht="15">
      <c r="C532" s="6"/>
      <c r="D532" s="6"/>
      <c r="E532" s="6"/>
    </row>
    <row r="533" spans="3:5" ht="15">
      <c r="C533" s="6"/>
      <c r="D533" s="6"/>
      <c r="E533" s="6"/>
    </row>
    <row r="534" spans="3:5" ht="15">
      <c r="C534" s="6"/>
      <c r="D534" s="6"/>
      <c r="E534" s="6"/>
    </row>
    <row r="535" spans="3:5" ht="15">
      <c r="C535" s="6"/>
      <c r="D535" s="6"/>
      <c r="E535" s="6"/>
    </row>
    <row r="536" spans="3:5" ht="15">
      <c r="C536" s="6"/>
      <c r="D536" s="6"/>
      <c r="E536" s="6"/>
    </row>
    <row r="537" spans="3:5" ht="15">
      <c r="C537" s="6"/>
      <c r="D537" s="6"/>
      <c r="E537" s="6"/>
    </row>
    <row r="538" spans="3:5" ht="15">
      <c r="C538" s="6"/>
      <c r="D538" s="6"/>
      <c r="E538" s="6"/>
    </row>
    <row r="539" spans="3:5" ht="15">
      <c r="C539" s="6"/>
      <c r="D539" s="6"/>
      <c r="E539" s="6"/>
    </row>
    <row r="540" spans="3:5" ht="15">
      <c r="C540" s="6"/>
      <c r="D540" s="6"/>
      <c r="E540" s="6"/>
    </row>
    <row r="541" spans="3:5" ht="15">
      <c r="C541" s="6"/>
      <c r="D541" s="6"/>
      <c r="E541" s="6"/>
    </row>
    <row r="542" spans="3:5" ht="15">
      <c r="C542" s="6"/>
      <c r="D542" s="6"/>
      <c r="E542" s="6"/>
    </row>
    <row r="543" spans="3:5" ht="15">
      <c r="C543" s="6"/>
      <c r="D543" s="6"/>
      <c r="E543" s="6"/>
    </row>
    <row r="544" spans="3:5" ht="15">
      <c r="C544" s="6"/>
      <c r="D544" s="6"/>
      <c r="E544" s="6"/>
    </row>
    <row r="545" spans="3:5" ht="15">
      <c r="C545" s="6"/>
      <c r="D545" s="6"/>
      <c r="E545" s="6"/>
    </row>
    <row r="546" spans="3:5" ht="15">
      <c r="C546" s="6"/>
      <c r="D546" s="6"/>
      <c r="E546" s="6"/>
    </row>
    <row r="547" spans="3:5" ht="15">
      <c r="C547" s="6"/>
      <c r="D547" s="6"/>
      <c r="E547" s="6"/>
    </row>
    <row r="548" spans="3:5" ht="15">
      <c r="C548" s="6"/>
      <c r="D548" s="6"/>
      <c r="E548" s="6"/>
    </row>
    <row r="549" spans="3:5" ht="15">
      <c r="C549" s="6"/>
      <c r="D549" s="6"/>
      <c r="E549" s="6"/>
    </row>
    <row r="550" spans="3:5" ht="15">
      <c r="C550" s="6"/>
      <c r="D550" s="6"/>
      <c r="E550" s="6"/>
    </row>
    <row r="551" spans="3:5" ht="15">
      <c r="C551" s="6"/>
      <c r="D551" s="6"/>
      <c r="E551" s="6"/>
    </row>
    <row r="552" spans="3:5" ht="15">
      <c r="C552" s="6"/>
      <c r="D552" s="6"/>
      <c r="E552" s="6"/>
    </row>
    <row r="553" spans="3:5" ht="15">
      <c r="C553" s="6"/>
      <c r="D553" s="6"/>
      <c r="E553" s="6"/>
    </row>
    <row r="554" spans="3:5" ht="15">
      <c r="C554" s="6"/>
      <c r="D554" s="6"/>
      <c r="E554" s="6"/>
    </row>
    <row r="555" spans="3:5" ht="15">
      <c r="C555" s="6"/>
      <c r="D555" s="6"/>
      <c r="E555" s="6"/>
    </row>
    <row r="556" spans="3:5" ht="15">
      <c r="C556" s="6"/>
      <c r="D556" s="6"/>
      <c r="E556" s="6"/>
    </row>
    <row r="557" spans="3:5" ht="15">
      <c r="C557" s="6"/>
      <c r="D557" s="6"/>
      <c r="E557" s="6"/>
    </row>
    <row r="558" spans="3:5" ht="15">
      <c r="C558" s="6"/>
      <c r="D558" s="6"/>
      <c r="E558" s="6"/>
    </row>
    <row r="559" spans="3:5" ht="15">
      <c r="C559" s="6"/>
      <c r="D559" s="6"/>
      <c r="E559" s="6"/>
    </row>
    <row r="560" spans="3:5" ht="15">
      <c r="C560" s="6"/>
      <c r="D560" s="6"/>
      <c r="E560" s="6"/>
    </row>
    <row r="561" spans="3:5" ht="15">
      <c r="C561" s="6"/>
      <c r="D561" s="6"/>
      <c r="E561" s="6"/>
    </row>
    <row r="562" spans="3:5" ht="15">
      <c r="C562" s="6"/>
      <c r="D562" s="6"/>
      <c r="E562" s="6"/>
    </row>
    <row r="563" spans="3:5" ht="15">
      <c r="C563" s="6"/>
      <c r="D563" s="6"/>
      <c r="E563" s="6"/>
    </row>
    <row r="564" spans="3:5" ht="15">
      <c r="C564" s="6"/>
      <c r="D564" s="6"/>
      <c r="E564" s="6"/>
    </row>
    <row r="565" spans="3:5" ht="15">
      <c r="C565" s="6"/>
      <c r="D565" s="6"/>
      <c r="E565" s="6"/>
    </row>
    <row r="566" spans="3:5" ht="15">
      <c r="C566" s="6"/>
      <c r="D566" s="6"/>
      <c r="E566" s="6"/>
    </row>
    <row r="567" spans="3:5" ht="15">
      <c r="C567" s="6"/>
      <c r="D567" s="6"/>
      <c r="E567" s="6"/>
    </row>
    <row r="568" spans="3:5" ht="15">
      <c r="C568" s="6"/>
      <c r="D568" s="6"/>
      <c r="E568" s="6"/>
    </row>
    <row r="569" spans="3:5" ht="15">
      <c r="C569" s="6"/>
      <c r="D569" s="6"/>
      <c r="E569" s="6"/>
    </row>
    <row r="570" spans="3:5" ht="15">
      <c r="C570" s="6"/>
      <c r="D570" s="6"/>
      <c r="E570" s="6"/>
    </row>
    <row r="571" spans="3:5" ht="15">
      <c r="C571" s="6"/>
      <c r="D571" s="6"/>
      <c r="E571" s="6"/>
    </row>
    <row r="572" spans="3:5" ht="15">
      <c r="C572" s="6"/>
      <c r="D572" s="6"/>
      <c r="E572" s="6"/>
    </row>
    <row r="573" spans="3:5" ht="15">
      <c r="C573" s="6"/>
      <c r="D573" s="6"/>
      <c r="E573" s="6"/>
    </row>
    <row r="574" spans="3:5" ht="15">
      <c r="C574" s="6"/>
      <c r="D574" s="6"/>
      <c r="E574" s="6"/>
    </row>
    <row r="575" spans="3:5" ht="15">
      <c r="C575" s="6"/>
      <c r="D575" s="6"/>
      <c r="E575" s="6"/>
    </row>
    <row r="576" spans="3:5" ht="15">
      <c r="C576" s="6"/>
      <c r="D576" s="6"/>
      <c r="E576" s="6"/>
    </row>
    <row r="577" spans="3:5" ht="15">
      <c r="C577" s="6"/>
      <c r="D577" s="6"/>
      <c r="E577" s="6"/>
    </row>
    <row r="578" spans="3:5" ht="15">
      <c r="C578" s="6"/>
      <c r="D578" s="6"/>
      <c r="E578" s="6"/>
    </row>
    <row r="579" spans="3:5" ht="15">
      <c r="C579" s="6"/>
      <c r="D579" s="6"/>
      <c r="E579" s="6"/>
    </row>
    <row r="580" spans="3:5" ht="15">
      <c r="C580" s="6"/>
      <c r="D580" s="6"/>
      <c r="E580" s="6"/>
    </row>
    <row r="581" spans="3:5" ht="15">
      <c r="C581" s="6"/>
      <c r="D581" s="6"/>
      <c r="E581" s="6"/>
    </row>
    <row r="582" spans="3:5" ht="15">
      <c r="C582" s="6"/>
      <c r="D582" s="6"/>
      <c r="E582" s="6"/>
    </row>
    <row r="583" spans="3:5" ht="15">
      <c r="C583" s="6"/>
      <c r="D583" s="6"/>
      <c r="E583" s="6"/>
    </row>
    <row r="584" spans="3:5" ht="15">
      <c r="C584" s="6"/>
      <c r="D584" s="6"/>
      <c r="E584" s="6"/>
    </row>
    <row r="585" spans="3:5" ht="15">
      <c r="C585" s="6"/>
      <c r="D585" s="6"/>
      <c r="E585" s="6"/>
    </row>
    <row r="586" spans="3:5" ht="15">
      <c r="C586" s="6"/>
      <c r="D586" s="6"/>
      <c r="E586" s="6"/>
    </row>
    <row r="587" spans="3:5" ht="15">
      <c r="C587" s="6"/>
      <c r="D587" s="6"/>
      <c r="E587" s="6"/>
    </row>
    <row r="588" spans="3:5" ht="15">
      <c r="C588" s="6"/>
      <c r="D588" s="6"/>
      <c r="E588" s="6"/>
    </row>
    <row r="589" spans="3:5" ht="15">
      <c r="C589" s="6"/>
      <c r="D589" s="6"/>
      <c r="E589" s="6"/>
    </row>
    <row r="590" spans="3:5" ht="15">
      <c r="C590" s="6"/>
      <c r="D590" s="6"/>
      <c r="E590" s="6"/>
    </row>
    <row r="591" spans="3:5" ht="15">
      <c r="C591" s="6"/>
      <c r="D591" s="6"/>
      <c r="E591" s="6"/>
    </row>
    <row r="592" spans="3:5" ht="15">
      <c r="C592" s="6"/>
      <c r="D592" s="6"/>
      <c r="E592" s="6"/>
    </row>
    <row r="593" spans="3:5" ht="15">
      <c r="C593" s="6"/>
      <c r="D593" s="6"/>
      <c r="E593" s="6"/>
    </row>
    <row r="594" spans="3:5" ht="15">
      <c r="C594" s="6"/>
      <c r="D594" s="6"/>
      <c r="E594" s="6"/>
    </row>
    <row r="595" spans="3:5" ht="15">
      <c r="C595" s="6"/>
      <c r="D595" s="6"/>
      <c r="E595" s="6"/>
    </row>
    <row r="596" spans="3:5" ht="15">
      <c r="C596" s="6"/>
      <c r="D596" s="6"/>
      <c r="E596" s="6"/>
    </row>
    <row r="597" spans="3:5" ht="15">
      <c r="C597" s="6"/>
      <c r="D597" s="6"/>
      <c r="E597" s="6"/>
    </row>
    <row r="598" spans="3:5" ht="15">
      <c r="C598" s="6"/>
      <c r="D598" s="6"/>
      <c r="E598" s="6"/>
    </row>
    <row r="599" spans="3:5" ht="15">
      <c r="C599" s="6"/>
      <c r="D599" s="6"/>
      <c r="E599" s="6"/>
    </row>
    <row r="600" spans="3:5" ht="15">
      <c r="C600" s="6"/>
      <c r="D600" s="6"/>
      <c r="E600" s="6"/>
    </row>
    <row r="601" spans="3:5" ht="15">
      <c r="C601" s="6"/>
      <c r="D601" s="6"/>
      <c r="E601" s="6"/>
    </row>
    <row r="602" spans="3:5" ht="15">
      <c r="C602" s="6"/>
      <c r="D602" s="6"/>
      <c r="E602" s="6"/>
    </row>
    <row r="603" spans="3:5" ht="15">
      <c r="C603" s="6"/>
      <c r="D603" s="6"/>
      <c r="E603" s="6"/>
    </row>
    <row r="604" spans="3:5" ht="15">
      <c r="C604" s="6"/>
      <c r="D604" s="6"/>
      <c r="E604" s="6"/>
    </row>
    <row r="605" spans="3:5" ht="15">
      <c r="C605" s="6"/>
      <c r="D605" s="6"/>
      <c r="E605" s="6"/>
    </row>
    <row r="606" spans="3:5" ht="15">
      <c r="C606" s="6"/>
      <c r="D606" s="6"/>
      <c r="E606" s="6"/>
    </row>
    <row r="607" spans="3:5" ht="15">
      <c r="C607" s="6"/>
      <c r="D607" s="6"/>
      <c r="E607" s="6"/>
    </row>
    <row r="608" spans="3:5" ht="15">
      <c r="C608" s="6"/>
      <c r="D608" s="6"/>
      <c r="E608" s="6"/>
    </row>
    <row r="609" spans="3:5" ht="15">
      <c r="C609" s="6"/>
      <c r="D609" s="6"/>
      <c r="E609" s="6"/>
    </row>
    <row r="610" spans="3:5" ht="15">
      <c r="C610" s="6"/>
      <c r="D610" s="6"/>
      <c r="E610" s="6"/>
    </row>
    <row r="611" spans="3:5" ht="15">
      <c r="C611" s="6"/>
      <c r="D611" s="6"/>
      <c r="E611" s="6"/>
    </row>
    <row r="612" spans="3:5" ht="15">
      <c r="C612" s="6"/>
      <c r="D612" s="6"/>
      <c r="E612" s="6"/>
    </row>
    <row r="613" spans="3:5" ht="15">
      <c r="C613" s="6"/>
      <c r="D613" s="6"/>
      <c r="E613" s="6"/>
    </row>
    <row r="614" spans="3:5" ht="15">
      <c r="C614" s="6"/>
      <c r="D614" s="6"/>
      <c r="E614" s="6"/>
    </row>
    <row r="615" spans="3:5" ht="15">
      <c r="C615" s="6"/>
      <c r="D615" s="6"/>
      <c r="E615" s="6"/>
    </row>
    <row r="616" spans="3:5" ht="15">
      <c r="C616" s="6"/>
      <c r="D616" s="6"/>
      <c r="E616" s="6"/>
    </row>
    <row r="617" spans="3:5" ht="15">
      <c r="C617" s="6"/>
      <c r="D617" s="6"/>
      <c r="E617" s="6"/>
    </row>
    <row r="618" spans="3:5" ht="15">
      <c r="C618" s="6"/>
      <c r="D618" s="6"/>
      <c r="E618" s="6"/>
    </row>
    <row r="619" spans="3:5" ht="15">
      <c r="C619" s="6"/>
      <c r="D619" s="6"/>
      <c r="E619" s="6"/>
    </row>
    <row r="620" spans="3:5" ht="15">
      <c r="C620" s="6"/>
      <c r="D620" s="6"/>
      <c r="E620" s="6"/>
    </row>
    <row r="621" spans="3:5" ht="15">
      <c r="C621" s="6"/>
      <c r="D621" s="6"/>
      <c r="E621" s="6"/>
    </row>
    <row r="622" spans="3:5" ht="15">
      <c r="C622" s="6"/>
      <c r="D622" s="6"/>
      <c r="E622" s="6"/>
    </row>
    <row r="623" spans="3:5" ht="15">
      <c r="C623" s="6"/>
      <c r="D623" s="6"/>
      <c r="E623" s="6"/>
    </row>
    <row r="624" spans="3:5" ht="15">
      <c r="C624" s="6"/>
      <c r="D624" s="6"/>
      <c r="E624" s="6"/>
    </row>
    <row r="625" spans="3:5" ht="15">
      <c r="C625" s="6"/>
      <c r="D625" s="6"/>
      <c r="E625" s="6"/>
    </row>
    <row r="626" spans="3:5" ht="15">
      <c r="C626" s="6"/>
      <c r="D626" s="6"/>
      <c r="E626" s="6"/>
    </row>
    <row r="627" spans="3:5" ht="15">
      <c r="C627" s="6"/>
      <c r="D627" s="6"/>
      <c r="E627" s="6"/>
    </row>
    <row r="628" spans="3:5" ht="15">
      <c r="C628" s="6"/>
      <c r="D628" s="6"/>
      <c r="E628" s="6"/>
    </row>
    <row r="629" spans="3:5" ht="15">
      <c r="C629" s="6"/>
      <c r="D629" s="6"/>
      <c r="E629" s="6"/>
    </row>
    <row r="630" spans="3:5" ht="15">
      <c r="C630" s="6"/>
      <c r="D630" s="6"/>
      <c r="E630" s="6"/>
    </row>
    <row r="631" spans="3:5" ht="15">
      <c r="C631" s="6"/>
      <c r="D631" s="6"/>
      <c r="E631" s="6"/>
    </row>
    <row r="632" spans="3:5" ht="15">
      <c r="C632" s="6"/>
      <c r="D632" s="6"/>
      <c r="E632" s="6"/>
    </row>
    <row r="633" spans="3:5" ht="15">
      <c r="C633" s="6"/>
      <c r="D633" s="6"/>
      <c r="E633" s="6"/>
    </row>
    <row r="634" spans="3:5" ht="15">
      <c r="C634" s="6"/>
      <c r="D634" s="6"/>
      <c r="E634" s="6"/>
    </row>
    <row r="635" spans="3:5" ht="15">
      <c r="C635" s="6"/>
      <c r="D635" s="6"/>
      <c r="E635" s="6"/>
    </row>
    <row r="636" spans="3:5" ht="15">
      <c r="C636" s="6"/>
      <c r="D636" s="6"/>
      <c r="E636" s="6"/>
    </row>
    <row r="637" spans="3:5" ht="15">
      <c r="C637" s="6"/>
      <c r="D637" s="6"/>
      <c r="E637" s="6"/>
    </row>
    <row r="638" spans="3:5" ht="15">
      <c r="C638" s="6"/>
      <c r="D638" s="6"/>
      <c r="E638" s="6"/>
    </row>
    <row r="639" spans="3:5" ht="15">
      <c r="C639" s="6"/>
      <c r="D639" s="6"/>
      <c r="E639" s="6"/>
    </row>
    <row r="640" spans="3:5" ht="15">
      <c r="C640" s="6"/>
      <c r="D640" s="6"/>
      <c r="E640" s="6"/>
    </row>
    <row r="641" spans="3:5" ht="15">
      <c r="C641" s="6"/>
      <c r="D641" s="6"/>
      <c r="E641" s="6"/>
    </row>
    <row r="642" spans="3:5" ht="15">
      <c r="C642" s="6"/>
      <c r="D642" s="6"/>
      <c r="E642" s="6"/>
    </row>
    <row r="643" spans="3:5" ht="15">
      <c r="C643" s="6"/>
      <c r="D643" s="6"/>
      <c r="E643" s="6"/>
    </row>
    <row r="644" spans="3:5" ht="15">
      <c r="C644" s="6"/>
      <c r="D644" s="6"/>
      <c r="E644" s="6"/>
    </row>
    <row r="645" spans="3:5" ht="15">
      <c r="C645" s="6"/>
      <c r="D645" s="6"/>
      <c r="E645" s="6"/>
    </row>
    <row r="646" spans="3:5" ht="15">
      <c r="C646" s="6"/>
      <c r="D646" s="6"/>
      <c r="E646" s="6"/>
    </row>
    <row r="647" spans="3:5" ht="15">
      <c r="C647" s="6"/>
      <c r="D647" s="6"/>
      <c r="E647" s="6"/>
    </row>
    <row r="648" spans="3:5" ht="15">
      <c r="C648" s="6"/>
      <c r="D648" s="6"/>
      <c r="E648" s="6"/>
    </row>
    <row r="649" spans="3:5" ht="15">
      <c r="C649" s="6"/>
      <c r="D649" s="6"/>
      <c r="E649" s="6"/>
    </row>
    <row r="650" spans="3:5" ht="15">
      <c r="C650" s="6"/>
      <c r="D650" s="6"/>
      <c r="E650" s="6"/>
    </row>
    <row r="651" spans="3:5" ht="15">
      <c r="C651" s="6"/>
      <c r="D651" s="6"/>
      <c r="E651" s="6"/>
    </row>
    <row r="652" spans="3:5" ht="15">
      <c r="C652" s="6"/>
      <c r="D652" s="6"/>
      <c r="E652" s="6"/>
    </row>
    <row r="653" spans="3:5" ht="15">
      <c r="C653" s="6"/>
      <c r="D653" s="6"/>
      <c r="E653" s="6"/>
    </row>
    <row r="654" spans="3:5" ht="15">
      <c r="C654" s="6"/>
      <c r="D654" s="6"/>
      <c r="E654" s="6"/>
    </row>
    <row r="655" spans="3:5" ht="15">
      <c r="C655" s="6"/>
      <c r="D655" s="6"/>
      <c r="E655" s="6"/>
    </row>
    <row r="656" spans="3:5" ht="15">
      <c r="C656" s="6"/>
      <c r="D656" s="6"/>
      <c r="E656" s="6"/>
    </row>
    <row r="657" spans="3:5" ht="15">
      <c r="C657" s="6"/>
      <c r="D657" s="6"/>
      <c r="E657" s="6"/>
    </row>
    <row r="658" spans="3:5" ht="15">
      <c r="C658" s="6"/>
      <c r="D658" s="6"/>
      <c r="E658" s="6"/>
    </row>
    <row r="659" spans="3:5" ht="15">
      <c r="C659" s="6"/>
      <c r="D659" s="6"/>
      <c r="E659" s="6"/>
    </row>
    <row r="660" spans="3:5" ht="15">
      <c r="C660" s="6"/>
      <c r="D660" s="6"/>
      <c r="E660" s="6"/>
    </row>
    <row r="661" spans="3:5" ht="15">
      <c r="C661" s="6"/>
      <c r="D661" s="6"/>
      <c r="E661" s="6"/>
    </row>
    <row r="662" spans="3:5" ht="15">
      <c r="C662" s="6"/>
      <c r="D662" s="6"/>
      <c r="E662" s="6"/>
    </row>
    <row r="663" spans="3:5" ht="15">
      <c r="C663" s="6"/>
      <c r="D663" s="6"/>
      <c r="E663" s="6"/>
    </row>
    <row r="664" spans="3:5" ht="15">
      <c r="C664" s="6"/>
      <c r="D664" s="6"/>
      <c r="E664" s="6"/>
    </row>
    <row r="665" spans="3:5" ht="15">
      <c r="C665" s="6"/>
      <c r="D665" s="6"/>
      <c r="E665" s="6"/>
    </row>
    <row r="666" spans="3:5" ht="15">
      <c r="C666" s="6"/>
      <c r="D666" s="6"/>
      <c r="E666" s="6"/>
    </row>
    <row r="667" spans="3:5" ht="15">
      <c r="C667" s="6"/>
      <c r="D667" s="6"/>
      <c r="E667" s="6"/>
    </row>
    <row r="668" spans="3:5" ht="15">
      <c r="C668" s="6"/>
      <c r="D668" s="6"/>
      <c r="E668" s="6"/>
    </row>
    <row r="669" spans="3:5" ht="15">
      <c r="C669" s="6"/>
      <c r="D669" s="6"/>
      <c r="E669" s="6"/>
    </row>
    <row r="670" spans="3:5" ht="15">
      <c r="C670" s="6"/>
      <c r="D670" s="6"/>
      <c r="E670" s="6"/>
    </row>
    <row r="671" spans="3:5" ht="15">
      <c r="C671" s="6"/>
      <c r="D671" s="6"/>
      <c r="E671" s="6"/>
    </row>
    <row r="672" spans="3:5" ht="15">
      <c r="C672" s="6"/>
      <c r="D672" s="6"/>
      <c r="E672" s="6"/>
    </row>
    <row r="673" spans="3:5" ht="15">
      <c r="C673" s="6"/>
      <c r="D673" s="6"/>
      <c r="E673" s="6"/>
    </row>
    <row r="674" spans="3:5" ht="15">
      <c r="C674" s="6"/>
      <c r="D674" s="6"/>
      <c r="E674" s="6"/>
    </row>
    <row r="675" spans="3:5" ht="15">
      <c r="C675" s="6"/>
      <c r="D675" s="6"/>
      <c r="E675" s="6"/>
    </row>
    <row r="676" spans="3:5" ht="15">
      <c r="C676" s="6"/>
      <c r="D676" s="6"/>
      <c r="E676" s="6"/>
    </row>
    <row r="677" spans="3:5" ht="15">
      <c r="C677" s="6"/>
      <c r="D677" s="6"/>
      <c r="E677" s="6"/>
    </row>
    <row r="678" spans="3:5" ht="15">
      <c r="C678" s="6"/>
      <c r="D678" s="6"/>
      <c r="E678" s="6"/>
    </row>
    <row r="679" spans="3:5" ht="15">
      <c r="C679" s="6"/>
      <c r="D679" s="6"/>
      <c r="E679" s="6"/>
    </row>
    <row r="680" spans="3:5" ht="15">
      <c r="C680" s="6"/>
      <c r="D680" s="6"/>
      <c r="E680" s="6"/>
    </row>
    <row r="681" spans="3:5" ht="15">
      <c r="C681" s="6"/>
      <c r="D681" s="6"/>
      <c r="E681" s="6"/>
    </row>
    <row r="682" spans="3:5" ht="15">
      <c r="C682" s="6"/>
      <c r="D682" s="6"/>
      <c r="E682" s="6"/>
    </row>
    <row r="683" spans="3:5" ht="15">
      <c r="C683" s="6"/>
      <c r="D683" s="6"/>
      <c r="E683" s="6"/>
    </row>
    <row r="684" spans="3:5" ht="15">
      <c r="C684" s="6"/>
      <c r="D684" s="6"/>
      <c r="E684" s="6"/>
    </row>
    <row r="685" spans="3:5" ht="15">
      <c r="C685" s="6"/>
      <c r="D685" s="6"/>
      <c r="E685" s="6"/>
    </row>
    <row r="686" spans="3:5" ht="15">
      <c r="C686" s="6"/>
      <c r="D686" s="6"/>
      <c r="E686" s="6"/>
    </row>
    <row r="687" spans="3:5" ht="15">
      <c r="C687" s="6"/>
      <c r="D687" s="6"/>
      <c r="E687" s="6"/>
    </row>
    <row r="688" spans="3:5" ht="15">
      <c r="C688" s="6"/>
      <c r="D688" s="6"/>
      <c r="E688" s="6"/>
    </row>
    <row r="689" spans="3:5" ht="15">
      <c r="C689" s="6"/>
      <c r="D689" s="6"/>
      <c r="E689" s="6"/>
    </row>
    <row r="690" spans="3:5" ht="15">
      <c r="C690" s="6"/>
      <c r="D690" s="6"/>
      <c r="E690" s="6"/>
    </row>
    <row r="691" spans="3:5" ht="15">
      <c r="C691" s="6"/>
      <c r="D691" s="6"/>
      <c r="E691" s="6"/>
    </row>
    <row r="692" spans="3:5" ht="15">
      <c r="C692" s="6"/>
      <c r="D692" s="6"/>
      <c r="E692" s="6"/>
    </row>
    <row r="693" spans="3:5" ht="15">
      <c r="C693" s="6"/>
      <c r="D693" s="6"/>
      <c r="E693" s="6"/>
    </row>
    <row r="694" spans="3:5" ht="15">
      <c r="C694" s="6"/>
      <c r="D694" s="6"/>
      <c r="E694" s="6"/>
    </row>
    <row r="695" spans="3:5" ht="15">
      <c r="C695" s="6"/>
      <c r="D695" s="6"/>
      <c r="E695" s="6"/>
    </row>
    <row r="696" spans="3:5" ht="15">
      <c r="C696" s="6"/>
      <c r="D696" s="6"/>
      <c r="E696" s="6"/>
    </row>
    <row r="697" spans="3:5" ht="15">
      <c r="C697" s="6"/>
      <c r="D697" s="6"/>
      <c r="E697" s="6"/>
    </row>
    <row r="698" spans="3:5" ht="15">
      <c r="C698" s="6"/>
      <c r="D698" s="6"/>
      <c r="E698" s="6"/>
    </row>
    <row r="699" spans="3:5" ht="15">
      <c r="C699" s="6"/>
      <c r="D699" s="6"/>
      <c r="E699" s="6"/>
    </row>
    <row r="700" spans="3:5" ht="15">
      <c r="C700" s="6"/>
      <c r="D700" s="6"/>
      <c r="E700" s="6"/>
    </row>
    <row r="701" spans="3:5" ht="15">
      <c r="C701" s="6"/>
      <c r="D701" s="6"/>
      <c r="E701" s="6"/>
    </row>
    <row r="702" spans="3:5" ht="15">
      <c r="C702" s="6"/>
      <c r="D702" s="6"/>
      <c r="E702" s="6"/>
    </row>
    <row r="703" spans="3:5" ht="15">
      <c r="C703" s="6"/>
      <c r="D703" s="6"/>
      <c r="E703" s="6"/>
    </row>
    <row r="704" spans="3:5" ht="15">
      <c r="C704" s="6"/>
      <c r="D704" s="6"/>
      <c r="E704" s="6"/>
    </row>
    <row r="705" spans="3:5" ht="15">
      <c r="C705" s="6"/>
      <c r="D705" s="6"/>
      <c r="E705" s="6"/>
    </row>
    <row r="706" spans="3:5" ht="15">
      <c r="C706" s="6"/>
      <c r="D706" s="6"/>
      <c r="E706" s="6"/>
    </row>
    <row r="707" spans="3:5" ht="15">
      <c r="C707" s="6"/>
      <c r="D707" s="6"/>
      <c r="E707" s="6"/>
    </row>
    <row r="708" spans="3:5" ht="15">
      <c r="C708" s="6"/>
      <c r="D708" s="6"/>
      <c r="E708" s="6"/>
    </row>
    <row r="709" spans="3:5" ht="15">
      <c r="C709" s="6"/>
      <c r="D709" s="6"/>
      <c r="E709" s="6"/>
    </row>
    <row r="710" spans="3:5" ht="15">
      <c r="C710" s="6"/>
      <c r="D710" s="6"/>
      <c r="E710" s="6"/>
    </row>
    <row r="711" spans="3:5" ht="15">
      <c r="C711" s="6"/>
      <c r="D711" s="6"/>
      <c r="E711" s="6"/>
    </row>
    <row r="712" spans="3:5" ht="15">
      <c r="C712" s="6"/>
      <c r="D712" s="6"/>
      <c r="E712" s="6"/>
    </row>
    <row r="713" spans="3:5" ht="15">
      <c r="C713" s="6"/>
      <c r="D713" s="6"/>
      <c r="E713" s="6"/>
    </row>
    <row r="714" spans="3:5" ht="15">
      <c r="C714" s="6"/>
      <c r="D714" s="6"/>
      <c r="E714" s="6"/>
    </row>
    <row r="715" spans="3:5" ht="15">
      <c r="C715" s="6"/>
      <c r="D715" s="6"/>
      <c r="E715" s="6"/>
    </row>
    <row r="716" spans="3:5" ht="15">
      <c r="C716" s="6"/>
      <c r="D716" s="6"/>
      <c r="E716" s="6"/>
    </row>
    <row r="717" spans="3:5" ht="15">
      <c r="C717" s="6"/>
      <c r="D717" s="6"/>
      <c r="E717" s="6"/>
    </row>
    <row r="718" spans="3:5" ht="15">
      <c r="C718" s="6"/>
      <c r="D718" s="6"/>
      <c r="E718" s="6"/>
    </row>
    <row r="719" spans="3:5" ht="15">
      <c r="C719" s="6"/>
      <c r="D719" s="6"/>
      <c r="E719" s="6"/>
    </row>
    <row r="720" spans="3:5" ht="15">
      <c r="C720" s="6"/>
      <c r="D720" s="6"/>
      <c r="E720" s="6"/>
    </row>
    <row r="721" spans="3:5" ht="15">
      <c r="C721" s="6"/>
      <c r="D721" s="6"/>
      <c r="E721" s="6"/>
    </row>
    <row r="722" spans="3:5" ht="15">
      <c r="C722" s="6"/>
      <c r="D722" s="6"/>
      <c r="E722" s="6"/>
    </row>
    <row r="723" spans="3:5" ht="15">
      <c r="C723" s="6"/>
      <c r="D723" s="6"/>
      <c r="E723" s="6"/>
    </row>
    <row r="724" spans="3:5" ht="15">
      <c r="C724" s="6"/>
      <c r="D724" s="6"/>
      <c r="E724" s="6"/>
    </row>
    <row r="725" spans="3:5" ht="15">
      <c r="C725" s="6"/>
      <c r="D725" s="6"/>
      <c r="E725" s="6"/>
    </row>
    <row r="726" spans="3:5" ht="15">
      <c r="C726" s="6"/>
      <c r="D726" s="6"/>
      <c r="E726" s="6"/>
    </row>
    <row r="727" spans="3:5" ht="15">
      <c r="C727" s="6"/>
      <c r="D727" s="6"/>
      <c r="E727" s="6"/>
    </row>
    <row r="728" spans="3:5" ht="15">
      <c r="C728" s="6"/>
      <c r="D728" s="6"/>
      <c r="E728" s="6"/>
    </row>
    <row r="729" spans="3:5" ht="15">
      <c r="C729" s="6"/>
      <c r="D729" s="6"/>
      <c r="E729" s="6"/>
    </row>
    <row r="730" spans="3:5" ht="15">
      <c r="C730" s="6"/>
      <c r="D730" s="6"/>
      <c r="E730" s="6"/>
    </row>
    <row r="731" spans="3:5" ht="15">
      <c r="C731" s="6"/>
      <c r="D731" s="6"/>
      <c r="E731" s="6"/>
    </row>
    <row r="732" spans="3:5" ht="15">
      <c r="C732" s="6"/>
      <c r="D732" s="6"/>
      <c r="E732" s="6"/>
    </row>
    <row r="733" spans="3:5" ht="15">
      <c r="C733" s="6"/>
      <c r="D733" s="6"/>
      <c r="E733" s="6"/>
    </row>
    <row r="734" spans="3:5" ht="15">
      <c r="C734" s="6"/>
      <c r="D734" s="6"/>
      <c r="E734" s="6"/>
    </row>
    <row r="735" spans="3:5" ht="15">
      <c r="C735" s="6"/>
      <c r="D735" s="6"/>
      <c r="E735" s="6"/>
    </row>
    <row r="736" spans="3:5" ht="15">
      <c r="C736" s="6"/>
      <c r="D736" s="6"/>
      <c r="E736" s="6"/>
    </row>
    <row r="737" spans="3:5" ht="15">
      <c r="C737" s="6"/>
      <c r="D737" s="6"/>
      <c r="E737" s="6"/>
    </row>
    <row r="738" spans="3:5" ht="15">
      <c r="C738" s="6"/>
      <c r="D738" s="6"/>
      <c r="E738" s="6"/>
    </row>
    <row r="739" spans="3:5" ht="15">
      <c r="C739" s="6"/>
      <c r="D739" s="6"/>
      <c r="E739" s="6"/>
    </row>
    <row r="740" spans="3:5" ht="15">
      <c r="C740" s="6"/>
      <c r="D740" s="6"/>
      <c r="E740" s="6"/>
    </row>
    <row r="741" spans="3:5" ht="15">
      <c r="C741" s="6"/>
      <c r="D741" s="6"/>
      <c r="E741" s="6"/>
    </row>
  </sheetData>
  <sheetProtection/>
  <mergeCells count="7">
    <mergeCell ref="A1:I1"/>
    <mergeCell ref="C4:C8"/>
    <mergeCell ref="D4:D8"/>
    <mergeCell ref="B4:B8"/>
    <mergeCell ref="A4:A8"/>
    <mergeCell ref="E4:I6"/>
    <mergeCell ref="A2:I2"/>
  </mergeCells>
  <printOptions/>
  <pageMargins left="0" right="0" top="0.35433070866141736" bottom="0" header="0.31496062992125984" footer="0.31496062992125984"/>
  <pageSetup horizontalDpi="600" verticalDpi="600" orientation="landscape" paperSize="9" scale="7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957"/>
  <sheetViews>
    <sheetView zoomScalePageLayoutView="0" workbookViewId="0" topLeftCell="A1">
      <pane xSplit="2" ySplit="13" topLeftCell="C4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3" sqref="J3"/>
    </sheetView>
  </sheetViews>
  <sheetFormatPr defaultColWidth="9.140625" defaultRowHeight="12.75"/>
  <cols>
    <col min="1" max="1" width="4.421875" style="2" bestFit="1" customWidth="1"/>
    <col min="2" max="2" width="59.00390625" style="1" bestFit="1" customWidth="1"/>
    <col min="3" max="3" width="14.00390625" style="1" bestFit="1" customWidth="1"/>
    <col min="4" max="4" width="14.28125" style="1" bestFit="1" customWidth="1"/>
    <col min="5" max="5" width="17.8515625" style="1" hidden="1" customWidth="1"/>
    <col min="6" max="6" width="14.140625" style="1" hidden="1" customWidth="1"/>
    <col min="7" max="7" width="13.8515625" style="1" bestFit="1" customWidth="1"/>
    <col min="8" max="8" width="17.8515625" style="1" hidden="1" customWidth="1"/>
    <col min="9" max="9" width="15.140625" style="1" bestFit="1" customWidth="1"/>
    <col min="10" max="10" width="20.7109375" style="1" customWidth="1"/>
    <col min="11" max="11" width="13.7109375" style="1" customWidth="1"/>
    <col min="12" max="16384" width="9.140625" style="1" customWidth="1"/>
  </cols>
  <sheetData>
    <row r="2" spans="2:10" ht="15">
      <c r="B2" s="8" t="s">
        <v>359</v>
      </c>
      <c r="I2" s="85"/>
      <c r="J2" s="85"/>
    </row>
    <row r="3" spans="2:10" ht="15">
      <c r="B3" s="8"/>
      <c r="I3" s="85"/>
      <c r="J3" s="85"/>
    </row>
    <row r="4" spans="2:10" ht="15">
      <c r="B4" s="173" t="s">
        <v>353</v>
      </c>
      <c r="C4" s="173"/>
      <c r="D4" s="173"/>
      <c r="E4" s="173"/>
      <c r="F4" s="173"/>
      <c r="G4" s="173"/>
      <c r="H4" s="173"/>
      <c r="I4" s="173"/>
      <c r="J4" s="173"/>
    </row>
    <row r="5" ht="15.75" thickBot="1"/>
    <row r="6" spans="1:10" ht="15.75" thickBot="1">
      <c r="A6" s="10"/>
      <c r="B6" s="11"/>
      <c r="C6" s="12" t="s">
        <v>294</v>
      </c>
      <c r="D6" s="13"/>
      <c r="E6" s="86"/>
      <c r="F6" s="14"/>
      <c r="G6" s="15"/>
      <c r="H6" s="87"/>
      <c r="I6" s="88" t="s">
        <v>295</v>
      </c>
      <c r="J6" s="89" t="s">
        <v>296</v>
      </c>
    </row>
    <row r="7" spans="1:10" ht="15">
      <c r="A7" s="16" t="s">
        <v>297</v>
      </c>
      <c r="B7" s="17" t="s">
        <v>298</v>
      </c>
      <c r="C7" s="18" t="s">
        <v>299</v>
      </c>
      <c r="D7" s="19" t="s">
        <v>300</v>
      </c>
      <c r="E7" s="17" t="s">
        <v>301</v>
      </c>
      <c r="F7" s="20" t="s">
        <v>301</v>
      </c>
      <c r="G7" s="19" t="s">
        <v>301</v>
      </c>
      <c r="H7" s="90" t="s">
        <v>301</v>
      </c>
      <c r="I7" s="91"/>
      <c r="J7" s="92" t="s">
        <v>291</v>
      </c>
    </row>
    <row r="8" spans="1:10" ht="15">
      <c r="A8" s="16" t="s">
        <v>302</v>
      </c>
      <c r="B8" s="17" t="s">
        <v>303</v>
      </c>
      <c r="C8" s="18" t="s">
        <v>304</v>
      </c>
      <c r="D8" s="19" t="s">
        <v>305</v>
      </c>
      <c r="E8" s="17" t="s">
        <v>360</v>
      </c>
      <c r="F8" s="20" t="s">
        <v>306</v>
      </c>
      <c r="G8" s="19" t="s">
        <v>307</v>
      </c>
      <c r="H8" s="90" t="s">
        <v>360</v>
      </c>
      <c r="I8" s="93" t="s">
        <v>308</v>
      </c>
      <c r="J8" s="93" t="s">
        <v>309</v>
      </c>
    </row>
    <row r="9" spans="1:10" ht="15">
      <c r="A9" s="16" t="s">
        <v>310</v>
      </c>
      <c r="B9" s="17" t="s">
        <v>311</v>
      </c>
      <c r="C9" s="18" t="s">
        <v>312</v>
      </c>
      <c r="D9" s="19" t="s">
        <v>313</v>
      </c>
      <c r="E9" s="17" t="s">
        <v>361</v>
      </c>
      <c r="F9" s="20" t="s">
        <v>314</v>
      </c>
      <c r="G9" s="19" t="s">
        <v>315</v>
      </c>
      <c r="H9" s="90" t="s">
        <v>361</v>
      </c>
      <c r="I9" s="93" t="s">
        <v>316</v>
      </c>
      <c r="J9" s="93" t="s">
        <v>317</v>
      </c>
    </row>
    <row r="10" spans="1:10" ht="15">
      <c r="A10" s="16"/>
      <c r="B10" s="17"/>
      <c r="C10" s="18" t="s">
        <v>362</v>
      </c>
      <c r="D10" s="19"/>
      <c r="E10" s="17" t="s">
        <v>363</v>
      </c>
      <c r="F10" s="20"/>
      <c r="G10" s="19" t="s">
        <v>318</v>
      </c>
      <c r="H10" s="90" t="s">
        <v>363</v>
      </c>
      <c r="I10" s="93" t="s">
        <v>315</v>
      </c>
      <c r="J10" s="94" t="s">
        <v>319</v>
      </c>
    </row>
    <row r="11" spans="1:10" ht="15">
      <c r="A11" s="16"/>
      <c r="B11" s="17"/>
      <c r="C11" s="18"/>
      <c r="D11" s="19"/>
      <c r="E11" s="17" t="s">
        <v>364</v>
      </c>
      <c r="F11" s="20"/>
      <c r="G11" s="19"/>
      <c r="H11" s="90" t="s">
        <v>364</v>
      </c>
      <c r="I11" s="93" t="s">
        <v>318</v>
      </c>
      <c r="J11" s="93"/>
    </row>
    <row r="12" spans="1:10" ht="15.75" thickBot="1">
      <c r="A12" s="21"/>
      <c r="B12" s="22"/>
      <c r="C12" s="23"/>
      <c r="D12" s="19" t="s">
        <v>320</v>
      </c>
      <c r="E12" s="17"/>
      <c r="F12" s="20"/>
      <c r="G12" s="19"/>
      <c r="H12" s="90" t="s">
        <v>365</v>
      </c>
      <c r="I12" s="93" t="s">
        <v>320</v>
      </c>
      <c r="J12" s="95"/>
    </row>
    <row r="13" spans="1:10" ht="15">
      <c r="A13" s="24"/>
      <c r="B13" s="25"/>
      <c r="C13" s="26"/>
      <c r="D13" s="27"/>
      <c r="E13" s="27"/>
      <c r="F13" s="27"/>
      <c r="G13" s="27"/>
      <c r="H13" s="27"/>
      <c r="I13" s="96"/>
      <c r="J13" s="97"/>
    </row>
    <row r="14" spans="1:10" ht="15">
      <c r="A14" s="28"/>
      <c r="B14" s="38"/>
      <c r="C14" s="30"/>
      <c r="D14" s="31"/>
      <c r="E14" s="31"/>
      <c r="F14" s="31"/>
      <c r="G14" s="31"/>
      <c r="H14" s="31"/>
      <c r="I14" s="98"/>
      <c r="J14" s="99"/>
    </row>
    <row r="15" spans="1:10" ht="15">
      <c r="A15" s="28"/>
      <c r="B15" s="29" t="s">
        <v>77</v>
      </c>
      <c r="C15" s="30"/>
      <c r="D15" s="31"/>
      <c r="E15" s="31"/>
      <c r="F15" s="31"/>
      <c r="G15" s="31"/>
      <c r="H15" s="31"/>
      <c r="I15" s="98"/>
      <c r="J15" s="99"/>
    </row>
    <row r="16" spans="1:10" ht="15">
      <c r="A16" s="32"/>
      <c r="B16" s="29" t="s">
        <v>79</v>
      </c>
      <c r="C16" s="33"/>
      <c r="D16" s="34"/>
      <c r="E16" s="34"/>
      <c r="F16" s="34"/>
      <c r="G16" s="34"/>
      <c r="H16" s="34"/>
      <c r="I16" s="100"/>
      <c r="J16" s="101"/>
    </row>
    <row r="17" spans="1:10" ht="15">
      <c r="A17" s="32">
        <v>1</v>
      </c>
      <c r="B17" s="35" t="s">
        <v>321</v>
      </c>
      <c r="C17" s="33">
        <v>44846</v>
      </c>
      <c r="D17" s="36">
        <v>18079</v>
      </c>
      <c r="E17" s="36">
        <v>100</v>
      </c>
      <c r="F17" s="36">
        <v>0</v>
      </c>
      <c r="G17" s="36">
        <f>E17-F17</f>
        <v>100</v>
      </c>
      <c r="H17" s="36">
        <v>0</v>
      </c>
      <c r="I17" s="102">
        <f>ROUND(G17*D17/12*3,0)+J17</f>
        <v>451975</v>
      </c>
      <c r="J17" s="101"/>
    </row>
    <row r="18" spans="1:10" ht="15">
      <c r="A18" s="32"/>
      <c r="B18" s="35" t="s">
        <v>366</v>
      </c>
      <c r="C18" s="33"/>
      <c r="D18" s="36"/>
      <c r="E18" s="36"/>
      <c r="F18" s="36"/>
      <c r="G18" s="36"/>
      <c r="H18" s="36"/>
      <c r="I18" s="102"/>
      <c r="J18" s="101"/>
    </row>
    <row r="19" spans="1:10" ht="15">
      <c r="A19" s="32"/>
      <c r="B19" s="37" t="s">
        <v>367</v>
      </c>
      <c r="C19" s="33"/>
      <c r="D19" s="36"/>
      <c r="E19" s="36"/>
      <c r="F19" s="36"/>
      <c r="G19" s="36"/>
      <c r="H19" s="36"/>
      <c r="I19" s="102"/>
      <c r="J19" s="101"/>
    </row>
    <row r="20" spans="1:10" ht="15">
      <c r="A20" s="28"/>
      <c r="B20" s="38"/>
      <c r="C20" s="30"/>
      <c r="D20" s="31"/>
      <c r="E20" s="31"/>
      <c r="F20" s="31"/>
      <c r="G20" s="31"/>
      <c r="H20" s="31"/>
      <c r="I20" s="98"/>
      <c r="J20" s="99"/>
    </row>
    <row r="21" spans="1:10" ht="15">
      <c r="A21" s="32"/>
      <c r="B21" s="29" t="s">
        <v>79</v>
      </c>
      <c r="C21" s="33"/>
      <c r="D21" s="34"/>
      <c r="E21" s="34"/>
      <c r="F21" s="34"/>
      <c r="G21" s="34"/>
      <c r="H21" s="34"/>
      <c r="I21" s="100"/>
      <c r="J21" s="101"/>
    </row>
    <row r="22" spans="1:10" ht="15">
      <c r="A22" s="32">
        <v>2</v>
      </c>
      <c r="B22" s="35" t="s">
        <v>368</v>
      </c>
      <c r="C22" s="33">
        <v>44817</v>
      </c>
      <c r="D22" s="36">
        <v>12726</v>
      </c>
      <c r="E22" s="36">
        <v>5</v>
      </c>
      <c r="F22" s="36">
        <v>0</v>
      </c>
      <c r="G22" s="36">
        <f>E22-F22</f>
        <v>5</v>
      </c>
      <c r="H22" s="36">
        <v>0</v>
      </c>
      <c r="I22" s="102">
        <f>ROUND(G22*D22/12*4,0)+J22</f>
        <v>21210</v>
      </c>
      <c r="J22" s="101"/>
    </row>
    <row r="23" spans="1:10" ht="15">
      <c r="A23" s="32"/>
      <c r="B23" s="35" t="s">
        <v>366</v>
      </c>
      <c r="C23" s="33"/>
      <c r="D23" s="36"/>
      <c r="E23" s="36"/>
      <c r="F23" s="36"/>
      <c r="G23" s="36"/>
      <c r="H23" s="36"/>
      <c r="I23" s="102"/>
      <c r="J23" s="101"/>
    </row>
    <row r="24" spans="1:10" ht="15">
      <c r="A24" s="32"/>
      <c r="B24" s="37" t="s">
        <v>369</v>
      </c>
      <c r="C24" s="33"/>
      <c r="D24" s="36"/>
      <c r="E24" s="36"/>
      <c r="F24" s="36"/>
      <c r="G24" s="36"/>
      <c r="H24" s="36"/>
      <c r="I24" s="102"/>
      <c r="J24" s="101"/>
    </row>
    <row r="25" spans="1:10" ht="15">
      <c r="A25" s="28"/>
      <c r="B25" s="38"/>
      <c r="C25" s="30"/>
      <c r="D25" s="31"/>
      <c r="E25" s="31"/>
      <c r="F25" s="31"/>
      <c r="G25" s="31"/>
      <c r="H25" s="31"/>
      <c r="I25" s="98"/>
      <c r="J25" s="99"/>
    </row>
    <row r="26" spans="1:10" ht="15">
      <c r="A26" s="28"/>
      <c r="B26" s="29" t="s">
        <v>130</v>
      </c>
      <c r="C26" s="30"/>
      <c r="D26" s="31"/>
      <c r="E26" s="31"/>
      <c r="F26" s="31"/>
      <c r="G26" s="31"/>
      <c r="H26" s="31"/>
      <c r="I26" s="98"/>
      <c r="J26" s="99"/>
    </row>
    <row r="27" spans="1:10" ht="15">
      <c r="A27" s="32"/>
      <c r="B27" s="29" t="s">
        <v>136</v>
      </c>
      <c r="C27" s="33"/>
      <c r="D27" s="34"/>
      <c r="E27" s="34"/>
      <c r="F27" s="34"/>
      <c r="G27" s="34"/>
      <c r="H27" s="34"/>
      <c r="I27" s="100"/>
      <c r="J27" s="101"/>
    </row>
    <row r="28" spans="1:10" ht="15">
      <c r="A28" s="32">
        <v>3</v>
      </c>
      <c r="B28" s="35" t="s">
        <v>370</v>
      </c>
      <c r="C28" s="33">
        <v>44839</v>
      </c>
      <c r="D28" s="36">
        <v>4469</v>
      </c>
      <c r="E28" s="36">
        <v>8</v>
      </c>
      <c r="F28" s="36">
        <v>0</v>
      </c>
      <c r="G28" s="36">
        <f>E28-F28</f>
        <v>8</v>
      </c>
      <c r="H28" s="36">
        <v>0</v>
      </c>
      <c r="I28" s="102">
        <f>ROUND(G28*D28/12*3,0)+J28</f>
        <v>8938</v>
      </c>
      <c r="J28" s="101"/>
    </row>
    <row r="29" spans="1:10" ht="15">
      <c r="A29" s="32"/>
      <c r="B29" s="35" t="s">
        <v>371</v>
      </c>
      <c r="C29" s="33"/>
      <c r="D29" s="36"/>
      <c r="E29" s="36"/>
      <c r="F29" s="36"/>
      <c r="G29" s="36"/>
      <c r="H29" s="36"/>
      <c r="I29" s="102"/>
      <c r="J29" s="101"/>
    </row>
    <row r="30" spans="1:10" ht="15">
      <c r="A30" s="32"/>
      <c r="B30" s="37" t="s">
        <v>372</v>
      </c>
      <c r="C30" s="33"/>
      <c r="D30" s="36"/>
      <c r="E30" s="36"/>
      <c r="F30" s="36"/>
      <c r="G30" s="36"/>
      <c r="H30" s="36"/>
      <c r="I30" s="102"/>
      <c r="J30" s="101"/>
    </row>
    <row r="31" spans="1:10" ht="15">
      <c r="A31" s="28"/>
      <c r="B31" s="38"/>
      <c r="C31" s="30"/>
      <c r="D31" s="31"/>
      <c r="E31" s="31"/>
      <c r="F31" s="31"/>
      <c r="G31" s="31"/>
      <c r="H31" s="31"/>
      <c r="I31" s="98"/>
      <c r="J31" s="99"/>
    </row>
    <row r="32" spans="1:10" ht="15">
      <c r="A32" s="28"/>
      <c r="B32" s="29" t="s">
        <v>180</v>
      </c>
      <c r="C32" s="30"/>
      <c r="D32" s="31"/>
      <c r="E32" s="31"/>
      <c r="F32" s="31"/>
      <c r="G32" s="31"/>
      <c r="H32" s="31"/>
      <c r="I32" s="98"/>
      <c r="J32" s="99"/>
    </row>
    <row r="33" spans="1:10" ht="15">
      <c r="A33" s="32"/>
      <c r="B33" s="29" t="s">
        <v>373</v>
      </c>
      <c r="C33" s="33"/>
      <c r="D33" s="34"/>
      <c r="E33" s="34"/>
      <c r="F33" s="34"/>
      <c r="G33" s="34"/>
      <c r="H33" s="34"/>
      <c r="I33" s="100"/>
      <c r="J33" s="101"/>
    </row>
    <row r="34" spans="1:10" ht="15">
      <c r="A34" s="32">
        <v>4</v>
      </c>
      <c r="B34" s="35" t="s">
        <v>374</v>
      </c>
      <c r="C34" s="33">
        <v>44774</v>
      </c>
      <c r="D34" s="36">
        <v>14472</v>
      </c>
      <c r="E34" s="36">
        <v>6</v>
      </c>
      <c r="F34" s="36">
        <v>0</v>
      </c>
      <c r="G34" s="36">
        <f>E34-F34</f>
        <v>6</v>
      </c>
      <c r="H34" s="36">
        <v>0</v>
      </c>
      <c r="I34" s="102">
        <f>ROUND(G34*D34/12*5,0)+J34</f>
        <v>36180</v>
      </c>
      <c r="J34" s="101"/>
    </row>
    <row r="35" spans="1:10" ht="15">
      <c r="A35" s="32"/>
      <c r="B35" s="35" t="s">
        <v>375</v>
      </c>
      <c r="C35" s="33"/>
      <c r="D35" s="36"/>
      <c r="E35" s="36"/>
      <c r="F35" s="36"/>
      <c r="G35" s="36"/>
      <c r="H35" s="36"/>
      <c r="I35" s="102"/>
      <c r="J35" s="101"/>
    </row>
    <row r="36" spans="1:10" ht="15">
      <c r="A36" s="32"/>
      <c r="B36" s="37" t="s">
        <v>376</v>
      </c>
      <c r="C36" s="33"/>
      <c r="D36" s="36"/>
      <c r="E36" s="36"/>
      <c r="F36" s="36"/>
      <c r="G36" s="36"/>
      <c r="H36" s="36"/>
      <c r="I36" s="102"/>
      <c r="J36" s="101"/>
    </row>
    <row r="37" spans="1:10" ht="15">
      <c r="A37" s="28"/>
      <c r="B37" s="38"/>
      <c r="C37" s="30"/>
      <c r="D37" s="31"/>
      <c r="E37" s="31"/>
      <c r="F37" s="31"/>
      <c r="G37" s="31"/>
      <c r="H37" s="31"/>
      <c r="I37" s="98"/>
      <c r="J37" s="99"/>
    </row>
    <row r="38" spans="1:10" ht="15">
      <c r="A38" s="32"/>
      <c r="B38" s="29" t="s">
        <v>342</v>
      </c>
      <c r="C38" s="33"/>
      <c r="D38" s="34"/>
      <c r="E38" s="34"/>
      <c r="F38" s="34"/>
      <c r="G38" s="34"/>
      <c r="H38" s="34"/>
      <c r="I38" s="100"/>
      <c r="J38" s="101"/>
    </row>
    <row r="39" spans="1:10" ht="15">
      <c r="A39" s="32">
        <v>5</v>
      </c>
      <c r="B39" s="35" t="s">
        <v>377</v>
      </c>
      <c r="C39" s="33">
        <v>44896</v>
      </c>
      <c r="D39" s="36">
        <v>17523</v>
      </c>
      <c r="E39" s="36">
        <v>43</v>
      </c>
      <c r="F39" s="36">
        <v>0</v>
      </c>
      <c r="G39" s="36">
        <f>E39-F39</f>
        <v>43</v>
      </c>
      <c r="H39" s="36">
        <v>27</v>
      </c>
      <c r="I39" s="102">
        <f>ROUND(G39*D39/12*1,0)+J39</f>
        <v>62791</v>
      </c>
      <c r="J39" s="101"/>
    </row>
    <row r="40" spans="1:10" ht="15">
      <c r="A40" s="32"/>
      <c r="B40" s="35" t="s">
        <v>378</v>
      </c>
      <c r="C40" s="33"/>
      <c r="D40" s="36"/>
      <c r="E40" s="36"/>
      <c r="F40" s="36"/>
      <c r="G40" s="36"/>
      <c r="H40" s="36"/>
      <c r="I40" s="102"/>
      <c r="J40" s="101"/>
    </row>
    <row r="41" spans="1:10" ht="15">
      <c r="A41" s="32"/>
      <c r="B41" s="37" t="s">
        <v>379</v>
      </c>
      <c r="C41" s="33"/>
      <c r="D41" s="36"/>
      <c r="E41" s="36"/>
      <c r="F41" s="36"/>
      <c r="G41" s="36"/>
      <c r="H41" s="36"/>
      <c r="I41" s="102"/>
      <c r="J41" s="101"/>
    </row>
    <row r="42" spans="1:10" ht="15">
      <c r="A42" s="28"/>
      <c r="B42" s="38"/>
      <c r="C42" s="30"/>
      <c r="D42" s="31"/>
      <c r="E42" s="31"/>
      <c r="F42" s="31"/>
      <c r="G42" s="31"/>
      <c r="H42" s="31"/>
      <c r="I42" s="98"/>
      <c r="J42" s="99"/>
    </row>
    <row r="43" spans="1:10" ht="15">
      <c r="A43" s="28"/>
      <c r="B43" s="29" t="s">
        <v>343</v>
      </c>
      <c r="C43" s="30"/>
      <c r="D43" s="31"/>
      <c r="E43" s="31"/>
      <c r="F43" s="31"/>
      <c r="G43" s="31"/>
      <c r="H43" s="31"/>
      <c r="I43" s="98"/>
      <c r="J43" s="99"/>
    </row>
    <row r="44" spans="1:10" ht="15">
      <c r="A44" s="32"/>
      <c r="B44" s="29" t="s">
        <v>380</v>
      </c>
      <c r="C44" s="33"/>
      <c r="D44" s="34"/>
      <c r="E44" s="34"/>
      <c r="F44" s="34"/>
      <c r="G44" s="34"/>
      <c r="H44" s="34"/>
      <c r="I44" s="100"/>
      <c r="J44" s="101"/>
    </row>
    <row r="45" spans="1:10" ht="15">
      <c r="A45" s="32">
        <v>6</v>
      </c>
      <c r="B45" s="35" t="s">
        <v>381</v>
      </c>
      <c r="C45" s="33">
        <v>44835</v>
      </c>
      <c r="D45" s="36">
        <v>9820</v>
      </c>
      <c r="E45" s="36">
        <v>6</v>
      </c>
      <c r="F45" s="36">
        <v>0</v>
      </c>
      <c r="G45" s="36">
        <f>E45-F45</f>
        <v>6</v>
      </c>
      <c r="H45" s="36">
        <v>0</v>
      </c>
      <c r="I45" s="102">
        <f>ROUND(G45*D45/12*3,0)+J45</f>
        <v>14730</v>
      </c>
      <c r="J45" s="101"/>
    </row>
    <row r="46" spans="1:10" ht="15">
      <c r="A46" s="32"/>
      <c r="B46" s="35" t="s">
        <v>382</v>
      </c>
      <c r="C46" s="33"/>
      <c r="D46" s="36"/>
      <c r="E46" s="36"/>
      <c r="F46" s="36"/>
      <c r="G46" s="36"/>
      <c r="H46" s="36"/>
      <c r="I46" s="102"/>
      <c r="J46" s="101"/>
    </row>
    <row r="47" spans="1:10" ht="15">
      <c r="A47" s="32"/>
      <c r="B47" s="37" t="s">
        <v>383</v>
      </c>
      <c r="C47" s="33"/>
      <c r="D47" s="36"/>
      <c r="E47" s="36"/>
      <c r="F47" s="36"/>
      <c r="G47" s="36"/>
      <c r="H47" s="36"/>
      <c r="I47" s="102"/>
      <c r="J47" s="101"/>
    </row>
    <row r="48" spans="1:10" ht="15">
      <c r="A48" s="28"/>
      <c r="B48" s="38"/>
      <c r="C48" s="30"/>
      <c r="D48" s="31"/>
      <c r="E48" s="31"/>
      <c r="F48" s="31"/>
      <c r="G48" s="31"/>
      <c r="H48" s="31"/>
      <c r="I48" s="98"/>
      <c r="J48" s="99"/>
    </row>
    <row r="49" spans="1:10" ht="15">
      <c r="A49" s="28"/>
      <c r="B49" s="29" t="s">
        <v>384</v>
      </c>
      <c r="C49" s="30"/>
      <c r="D49" s="31"/>
      <c r="E49" s="31"/>
      <c r="F49" s="31"/>
      <c r="G49" s="31"/>
      <c r="H49" s="31"/>
      <c r="I49" s="98"/>
      <c r="J49" s="99"/>
    </row>
    <row r="50" spans="1:10" ht="15">
      <c r="A50" s="32"/>
      <c r="B50" s="29" t="s">
        <v>223</v>
      </c>
      <c r="C50" s="33"/>
      <c r="D50" s="34"/>
      <c r="E50" s="34"/>
      <c r="F50" s="34"/>
      <c r="G50" s="34"/>
      <c r="H50" s="34"/>
      <c r="I50" s="100"/>
      <c r="J50" s="101"/>
    </row>
    <row r="51" spans="1:10" ht="15">
      <c r="A51" s="32">
        <v>7</v>
      </c>
      <c r="B51" s="35" t="s">
        <v>322</v>
      </c>
      <c r="C51" s="33">
        <v>44774</v>
      </c>
      <c r="D51" s="36">
        <v>5041</v>
      </c>
      <c r="E51" s="36">
        <v>25</v>
      </c>
      <c r="F51" s="36">
        <v>0</v>
      </c>
      <c r="G51" s="36">
        <f>E51-F51</f>
        <v>25</v>
      </c>
      <c r="H51" s="36">
        <v>0</v>
      </c>
      <c r="I51" s="102">
        <f>ROUND(G51*D51/12*5,0)+J51</f>
        <v>52510</v>
      </c>
      <c r="J51" s="101"/>
    </row>
    <row r="52" spans="1:10" ht="15">
      <c r="A52" s="32"/>
      <c r="B52" s="35" t="s">
        <v>385</v>
      </c>
      <c r="C52" s="33"/>
      <c r="D52" s="36"/>
      <c r="E52" s="36"/>
      <c r="F52" s="36"/>
      <c r="G52" s="36"/>
      <c r="H52" s="36"/>
      <c r="I52" s="102"/>
      <c r="J52" s="101"/>
    </row>
    <row r="53" spans="1:10" ht="15">
      <c r="A53" s="32"/>
      <c r="B53" s="37" t="s">
        <v>386</v>
      </c>
      <c r="C53" s="33"/>
      <c r="D53" s="36"/>
      <c r="E53" s="36"/>
      <c r="F53" s="36"/>
      <c r="G53" s="36"/>
      <c r="H53" s="36"/>
      <c r="I53" s="102"/>
      <c r="J53" s="101"/>
    </row>
    <row r="54" spans="1:10" ht="15">
      <c r="A54" s="28"/>
      <c r="B54" s="38"/>
      <c r="C54" s="30"/>
      <c r="D54" s="31"/>
      <c r="E54" s="31"/>
      <c r="F54" s="31"/>
      <c r="G54" s="31"/>
      <c r="H54" s="31"/>
      <c r="I54" s="98"/>
      <c r="J54" s="99"/>
    </row>
    <row r="55" spans="1:10" ht="15">
      <c r="A55" s="32"/>
      <c r="B55" s="29"/>
      <c r="C55" s="33"/>
      <c r="D55" s="34"/>
      <c r="E55" s="34"/>
      <c r="F55" s="34"/>
      <c r="G55" s="34"/>
      <c r="H55" s="34"/>
      <c r="I55" s="100"/>
      <c r="J55" s="101"/>
    </row>
    <row r="56" spans="1:10" ht="15.75" thickBot="1">
      <c r="A56" s="32"/>
      <c r="B56" s="31"/>
      <c r="C56" s="39"/>
      <c r="D56" s="38"/>
      <c r="E56" s="36"/>
      <c r="F56" s="36"/>
      <c r="G56" s="36"/>
      <c r="H56" s="36"/>
      <c r="I56" s="102"/>
      <c r="J56" s="101"/>
    </row>
    <row r="57" spans="1:10" ht="15.75" thickBot="1">
      <c r="A57" s="40"/>
      <c r="B57" s="41" t="s">
        <v>323</v>
      </c>
      <c r="C57" s="42"/>
      <c r="D57" s="43"/>
      <c r="E57" s="43">
        <f aca="true" t="shared" si="0" ref="E57:J57">SUM(E13:E56)</f>
        <v>193</v>
      </c>
      <c r="F57" s="43">
        <f t="shared" si="0"/>
        <v>0</v>
      </c>
      <c r="G57" s="43">
        <f t="shared" si="0"/>
        <v>193</v>
      </c>
      <c r="H57" s="43">
        <f t="shared" si="0"/>
        <v>27</v>
      </c>
      <c r="I57" s="103">
        <f t="shared" si="0"/>
        <v>648334</v>
      </c>
      <c r="J57" s="104">
        <f t="shared" si="0"/>
        <v>0</v>
      </c>
    </row>
    <row r="58" spans="1:10" ht="15">
      <c r="A58" s="44"/>
      <c r="B58" s="45"/>
      <c r="C58" s="46"/>
      <c r="D58" s="47"/>
      <c r="E58" s="47"/>
      <c r="F58" s="47"/>
      <c r="G58" s="47"/>
      <c r="H58" s="47"/>
      <c r="I58" s="47"/>
      <c r="J58" s="47"/>
    </row>
    <row r="59" spans="1:10" ht="15">
      <c r="A59" s="44"/>
      <c r="B59" s="45"/>
      <c r="C59" s="46"/>
      <c r="D59" s="47"/>
      <c r="E59" s="47"/>
      <c r="F59" s="47"/>
      <c r="G59" s="47"/>
      <c r="H59" s="47"/>
      <c r="I59" s="47"/>
      <c r="J59" s="47"/>
    </row>
    <row r="60" spans="1:10" s="80" customFormat="1" ht="15">
      <c r="A60" s="105"/>
      <c r="B60" s="106" t="s">
        <v>324</v>
      </c>
      <c r="C60" s="2"/>
      <c r="D60" s="2"/>
      <c r="E60" s="2"/>
      <c r="F60" s="107"/>
      <c r="G60" s="2"/>
      <c r="H60" s="2"/>
      <c r="I60" s="108" t="s">
        <v>325</v>
      </c>
      <c r="J60" s="3"/>
    </row>
    <row r="61" spans="1:10" s="80" customFormat="1" ht="15">
      <c r="A61" s="105"/>
      <c r="B61" s="109" t="s">
        <v>326</v>
      </c>
      <c r="C61" s="2"/>
      <c r="D61" s="2"/>
      <c r="E61" s="2"/>
      <c r="F61" s="110"/>
      <c r="G61" s="2"/>
      <c r="H61" s="2"/>
      <c r="I61" s="109" t="s">
        <v>327</v>
      </c>
      <c r="J61" s="3"/>
    </row>
    <row r="62" spans="1:10" s="80" customFormat="1" ht="15">
      <c r="A62" s="105"/>
      <c r="B62" s="109" t="s">
        <v>328</v>
      </c>
      <c r="C62" s="2"/>
      <c r="D62" s="2"/>
      <c r="E62" s="2"/>
      <c r="F62" s="2"/>
      <c r="G62" s="2"/>
      <c r="H62" s="2"/>
      <c r="I62" s="109" t="s">
        <v>329</v>
      </c>
      <c r="J62" s="3"/>
    </row>
    <row r="63" spans="1:10" s="80" customFormat="1" ht="15">
      <c r="A63" s="105"/>
      <c r="B63" s="111"/>
      <c r="C63" s="2"/>
      <c r="D63" s="2"/>
      <c r="E63" s="2"/>
      <c r="F63" s="2"/>
      <c r="G63" s="2"/>
      <c r="H63" s="2"/>
      <c r="I63" s="109" t="s">
        <v>330</v>
      </c>
      <c r="J63" s="3"/>
    </row>
    <row r="64" spans="1:10" s="80" customFormat="1" ht="15">
      <c r="A64" s="105"/>
      <c r="B64" s="109" t="s">
        <v>331</v>
      </c>
      <c r="C64" s="2"/>
      <c r="D64" s="2"/>
      <c r="E64" s="2"/>
      <c r="F64" s="2"/>
      <c r="G64" s="2"/>
      <c r="H64" s="2"/>
      <c r="I64" s="109" t="s">
        <v>332</v>
      </c>
      <c r="J64" s="3"/>
    </row>
    <row r="65" spans="1:10" s="80" customFormat="1" ht="15">
      <c r="A65" s="105"/>
      <c r="B65" s="109" t="s">
        <v>333</v>
      </c>
      <c r="C65" s="105"/>
      <c r="D65" s="105"/>
      <c r="E65" s="105"/>
      <c r="F65" s="105"/>
      <c r="G65" s="105"/>
      <c r="H65" s="105"/>
      <c r="I65" s="109" t="s">
        <v>387</v>
      </c>
      <c r="J65" s="112"/>
    </row>
    <row r="66" spans="1:10" s="80" customFormat="1" ht="15">
      <c r="A66" s="105"/>
      <c r="J66" s="46"/>
    </row>
    <row r="67" spans="1:10" ht="15">
      <c r="A67" s="49"/>
      <c r="B67" s="50"/>
      <c r="C67" s="50"/>
      <c r="D67" s="50"/>
      <c r="E67" s="50"/>
      <c r="F67" s="50"/>
      <c r="G67" s="50"/>
      <c r="H67" s="50"/>
      <c r="I67" s="50"/>
      <c r="J67" s="50"/>
    </row>
    <row r="68" spans="1:10" ht="15">
      <c r="A68" s="49"/>
      <c r="B68" s="50"/>
      <c r="C68" s="50"/>
      <c r="D68" s="50"/>
      <c r="E68" s="50"/>
      <c r="F68" s="50"/>
      <c r="G68" s="50"/>
      <c r="H68" s="50"/>
      <c r="I68" s="50"/>
      <c r="J68" s="50"/>
    </row>
    <row r="1957" ht="15">
      <c r="B1957" s="1" t="s">
        <v>334</v>
      </c>
    </row>
  </sheetData>
  <sheetProtection/>
  <mergeCells count="1">
    <mergeCell ref="B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34"/>
  <sheetViews>
    <sheetView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317" sqref="I317"/>
    </sheetView>
  </sheetViews>
  <sheetFormatPr defaultColWidth="9.140625" defaultRowHeight="12.75"/>
  <cols>
    <col min="1" max="1" width="4.421875" style="2" bestFit="1" customWidth="1"/>
    <col min="2" max="2" width="58.28125" style="1" customWidth="1"/>
    <col min="3" max="3" width="15.7109375" style="1" bestFit="1" customWidth="1"/>
    <col min="4" max="4" width="14.28125" style="1" bestFit="1" customWidth="1"/>
    <col min="5" max="5" width="17.8515625" style="1" hidden="1" customWidth="1"/>
    <col min="6" max="6" width="14.140625" style="1" hidden="1" customWidth="1"/>
    <col min="7" max="7" width="13.8515625" style="1" customWidth="1"/>
    <col min="8" max="8" width="17.8515625" style="1" hidden="1" customWidth="1"/>
    <col min="9" max="9" width="15.7109375" style="51" customWidth="1"/>
    <col min="10" max="10" width="22.00390625" style="7" customWidth="1"/>
    <col min="11" max="16384" width="9.140625" style="1" customWidth="1"/>
  </cols>
  <sheetData>
    <row r="2" spans="2:10" ht="15">
      <c r="B2" s="8" t="s">
        <v>388</v>
      </c>
      <c r="J2" s="113"/>
    </row>
    <row r="3" spans="2:10" ht="15">
      <c r="B3" s="8"/>
      <c r="J3" s="113"/>
    </row>
    <row r="4" spans="2:10" ht="15">
      <c r="B4" s="174" t="s">
        <v>352</v>
      </c>
      <c r="C4" s="174"/>
      <c r="D4" s="174"/>
      <c r="E4" s="174"/>
      <c r="F4" s="174"/>
      <c r="G4" s="174"/>
      <c r="H4" s="174"/>
      <c r="I4" s="174"/>
      <c r="J4" s="174"/>
    </row>
    <row r="5" ht="15.75" thickBot="1"/>
    <row r="6" spans="1:10" ht="15.75" thickBot="1">
      <c r="A6" s="10"/>
      <c r="B6" s="11"/>
      <c r="C6" s="114" t="s">
        <v>294</v>
      </c>
      <c r="D6" s="13"/>
      <c r="E6" s="15"/>
      <c r="F6" s="14"/>
      <c r="G6" s="15"/>
      <c r="H6" s="87"/>
      <c r="I6" s="88" t="s">
        <v>295</v>
      </c>
      <c r="J6" s="115" t="s">
        <v>296</v>
      </c>
    </row>
    <row r="7" spans="1:10" ht="15">
      <c r="A7" s="16" t="s">
        <v>297</v>
      </c>
      <c r="B7" s="17" t="s">
        <v>298</v>
      </c>
      <c r="C7" s="52" t="s">
        <v>299</v>
      </c>
      <c r="D7" s="19" t="s">
        <v>300</v>
      </c>
      <c r="E7" s="17" t="s">
        <v>301</v>
      </c>
      <c r="F7" s="20" t="s">
        <v>301</v>
      </c>
      <c r="G7" s="19" t="s">
        <v>301</v>
      </c>
      <c r="H7" s="90" t="s">
        <v>301</v>
      </c>
      <c r="I7" s="116"/>
      <c r="J7" s="117" t="s">
        <v>291</v>
      </c>
    </row>
    <row r="8" spans="1:10" ht="15">
      <c r="A8" s="16" t="s">
        <v>302</v>
      </c>
      <c r="B8" s="17" t="s">
        <v>303</v>
      </c>
      <c r="C8" s="52" t="s">
        <v>304</v>
      </c>
      <c r="D8" s="19" t="s">
        <v>305</v>
      </c>
      <c r="E8" s="17" t="s">
        <v>360</v>
      </c>
      <c r="F8" s="20" t="s">
        <v>306</v>
      </c>
      <c r="G8" s="19" t="s">
        <v>335</v>
      </c>
      <c r="H8" s="90" t="s">
        <v>360</v>
      </c>
      <c r="I8" s="93" t="s">
        <v>336</v>
      </c>
      <c r="J8" s="118" t="s">
        <v>337</v>
      </c>
    </row>
    <row r="9" spans="1:10" ht="15">
      <c r="A9" s="16" t="s">
        <v>310</v>
      </c>
      <c r="B9" s="17" t="s">
        <v>311</v>
      </c>
      <c r="C9" s="52" t="s">
        <v>312</v>
      </c>
      <c r="D9" s="19" t="s">
        <v>313</v>
      </c>
      <c r="E9" s="17" t="s">
        <v>361</v>
      </c>
      <c r="F9" s="20" t="s">
        <v>314</v>
      </c>
      <c r="G9" s="19" t="s">
        <v>315</v>
      </c>
      <c r="H9" s="90" t="s">
        <v>361</v>
      </c>
      <c r="I9" s="93" t="s">
        <v>316</v>
      </c>
      <c r="J9" s="118" t="s">
        <v>317</v>
      </c>
    </row>
    <row r="10" spans="1:10" ht="15">
      <c r="A10" s="16"/>
      <c r="B10" s="17"/>
      <c r="C10" s="52" t="s">
        <v>389</v>
      </c>
      <c r="D10" s="19"/>
      <c r="E10" s="17" t="s">
        <v>363</v>
      </c>
      <c r="F10" s="20"/>
      <c r="G10" s="19" t="s">
        <v>318</v>
      </c>
      <c r="H10" s="90" t="s">
        <v>363</v>
      </c>
      <c r="I10" s="93" t="s">
        <v>315</v>
      </c>
      <c r="J10" s="119" t="s">
        <v>338</v>
      </c>
    </row>
    <row r="11" spans="1:10" ht="15">
      <c r="A11" s="16"/>
      <c r="B11" s="17"/>
      <c r="C11" s="52" t="s">
        <v>390</v>
      </c>
      <c r="D11" s="19"/>
      <c r="E11" s="17" t="s">
        <v>364</v>
      </c>
      <c r="F11" s="20"/>
      <c r="G11" s="19"/>
      <c r="H11" s="90" t="s">
        <v>364</v>
      </c>
      <c r="I11" s="93" t="s">
        <v>318</v>
      </c>
      <c r="J11" s="118"/>
    </row>
    <row r="12" spans="1:10" ht="15.75" thickBot="1">
      <c r="A12" s="21"/>
      <c r="B12" s="22"/>
      <c r="C12" s="53"/>
      <c r="D12" s="19" t="s">
        <v>320</v>
      </c>
      <c r="E12" s="19"/>
      <c r="F12" s="20"/>
      <c r="G12" s="19"/>
      <c r="H12" s="90" t="s">
        <v>365</v>
      </c>
      <c r="I12" s="93" t="s">
        <v>320</v>
      </c>
      <c r="J12" s="95"/>
    </row>
    <row r="13" spans="1:10" ht="15">
      <c r="A13" s="54"/>
      <c r="B13" s="27"/>
      <c r="C13" s="55"/>
      <c r="D13" s="25"/>
      <c r="E13" s="25"/>
      <c r="F13" s="25"/>
      <c r="G13" s="25"/>
      <c r="H13" s="25"/>
      <c r="I13" s="120"/>
      <c r="J13" s="121"/>
    </row>
    <row r="14" spans="1:10" ht="15">
      <c r="A14" s="56"/>
      <c r="B14" s="29" t="s">
        <v>1</v>
      </c>
      <c r="C14" s="39"/>
      <c r="D14" s="38"/>
      <c r="E14" s="38"/>
      <c r="F14" s="38"/>
      <c r="G14" s="38"/>
      <c r="H14" s="38"/>
      <c r="I14" s="122"/>
      <c r="J14" s="123"/>
    </row>
    <row r="15" spans="1:10" s="2" customFormat="1" ht="15">
      <c r="A15" s="56"/>
      <c r="B15" s="29" t="s">
        <v>2</v>
      </c>
      <c r="C15" s="57"/>
      <c r="D15" s="58"/>
      <c r="E15" s="58"/>
      <c r="F15" s="58"/>
      <c r="G15" s="58"/>
      <c r="H15" s="58"/>
      <c r="I15" s="122"/>
      <c r="J15" s="123"/>
    </row>
    <row r="16" spans="1:10" s="2" customFormat="1" ht="15">
      <c r="A16" s="28">
        <v>1</v>
      </c>
      <c r="B16" s="35" t="s">
        <v>322</v>
      </c>
      <c r="C16" s="59">
        <v>44805</v>
      </c>
      <c r="D16" s="60">
        <v>5041</v>
      </c>
      <c r="E16" s="61">
        <v>29</v>
      </c>
      <c r="F16" s="61">
        <f>E16+G16</f>
        <v>49</v>
      </c>
      <c r="G16" s="61">
        <f>H16-E16</f>
        <v>20</v>
      </c>
      <c r="H16" s="61">
        <v>49</v>
      </c>
      <c r="I16" s="124">
        <f>ROUND(G16*D16/12*4,0)+J16</f>
        <v>33607</v>
      </c>
      <c r="J16" s="123"/>
    </row>
    <row r="17" spans="1:10" s="2" customFormat="1" ht="15">
      <c r="A17" s="56"/>
      <c r="B17" s="35" t="s">
        <v>391</v>
      </c>
      <c r="C17" s="62"/>
      <c r="D17" s="58"/>
      <c r="E17" s="58"/>
      <c r="F17" s="58"/>
      <c r="G17" s="58"/>
      <c r="H17" s="58"/>
      <c r="I17" s="122"/>
      <c r="J17" s="123"/>
    </row>
    <row r="18" spans="1:10" s="2" customFormat="1" ht="15">
      <c r="A18" s="63"/>
      <c r="B18" s="37" t="s">
        <v>392</v>
      </c>
      <c r="C18" s="64"/>
      <c r="D18" s="65"/>
      <c r="E18" s="65"/>
      <c r="F18" s="65"/>
      <c r="G18" s="65"/>
      <c r="H18" s="65"/>
      <c r="I18" s="125"/>
      <c r="J18" s="126"/>
    </row>
    <row r="19" spans="1:10" ht="15">
      <c r="A19" s="56"/>
      <c r="B19" s="31"/>
      <c r="C19" s="39"/>
      <c r="D19" s="38"/>
      <c r="E19" s="38"/>
      <c r="F19" s="38"/>
      <c r="G19" s="38"/>
      <c r="H19" s="38"/>
      <c r="I19" s="122"/>
      <c r="J19" s="123"/>
    </row>
    <row r="20" spans="1:10" s="2" customFormat="1" ht="15">
      <c r="A20" s="56"/>
      <c r="B20" s="29" t="s">
        <v>3</v>
      </c>
      <c r="C20" s="57"/>
      <c r="D20" s="58"/>
      <c r="E20" s="58"/>
      <c r="F20" s="58"/>
      <c r="G20" s="58"/>
      <c r="H20" s="58"/>
      <c r="I20" s="122"/>
      <c r="J20" s="123"/>
    </row>
    <row r="21" spans="1:10" s="2" customFormat="1" ht="15">
      <c r="A21" s="28">
        <v>2</v>
      </c>
      <c r="B21" s="35" t="s">
        <v>322</v>
      </c>
      <c r="C21" s="59">
        <v>44805</v>
      </c>
      <c r="D21" s="60">
        <v>5041</v>
      </c>
      <c r="E21" s="61">
        <v>21</v>
      </c>
      <c r="F21" s="61">
        <f>E21+G21</f>
        <v>31</v>
      </c>
      <c r="G21" s="61">
        <f>H21-E21</f>
        <v>10</v>
      </c>
      <c r="H21" s="61">
        <v>31</v>
      </c>
      <c r="I21" s="124">
        <f>ROUND(G21*D21/12*4,0)+J21</f>
        <v>16803</v>
      </c>
      <c r="J21" s="123"/>
    </row>
    <row r="22" spans="1:10" s="2" customFormat="1" ht="15">
      <c r="A22" s="56"/>
      <c r="B22" s="35" t="s">
        <v>393</v>
      </c>
      <c r="C22" s="62"/>
      <c r="D22" s="58"/>
      <c r="E22" s="58"/>
      <c r="F22" s="58"/>
      <c r="G22" s="58"/>
      <c r="H22" s="58"/>
      <c r="I22" s="122"/>
      <c r="J22" s="123"/>
    </row>
    <row r="23" spans="1:10" s="2" customFormat="1" ht="15">
      <c r="A23" s="63"/>
      <c r="B23" s="37" t="s">
        <v>394</v>
      </c>
      <c r="C23" s="64"/>
      <c r="D23" s="65"/>
      <c r="E23" s="65"/>
      <c r="F23" s="65"/>
      <c r="G23" s="65"/>
      <c r="H23" s="65"/>
      <c r="I23" s="125"/>
      <c r="J23" s="126"/>
    </row>
    <row r="24" spans="1:10" ht="15">
      <c r="A24" s="56"/>
      <c r="B24" s="31"/>
      <c r="C24" s="39"/>
      <c r="D24" s="38"/>
      <c r="E24" s="38"/>
      <c r="F24" s="38"/>
      <c r="G24" s="38"/>
      <c r="H24" s="38"/>
      <c r="I24" s="122"/>
      <c r="J24" s="123"/>
    </row>
    <row r="25" spans="1:10" s="2" customFormat="1" ht="15">
      <c r="A25" s="56"/>
      <c r="B25" s="29" t="s">
        <v>3</v>
      </c>
      <c r="C25" s="57"/>
      <c r="D25" s="58"/>
      <c r="E25" s="58"/>
      <c r="F25" s="58"/>
      <c r="G25" s="58"/>
      <c r="H25" s="58"/>
      <c r="I25" s="122"/>
      <c r="J25" s="123"/>
    </row>
    <row r="26" spans="1:10" s="2" customFormat="1" ht="15">
      <c r="A26" s="28">
        <v>3</v>
      </c>
      <c r="B26" s="35" t="s">
        <v>322</v>
      </c>
      <c r="C26" s="59">
        <v>44835</v>
      </c>
      <c r="D26" s="60">
        <v>5041</v>
      </c>
      <c r="E26" s="61">
        <v>31</v>
      </c>
      <c r="F26" s="61">
        <f>E26+G26</f>
        <v>41</v>
      </c>
      <c r="G26" s="61">
        <f>H26-E26</f>
        <v>10</v>
      </c>
      <c r="H26" s="61">
        <v>41</v>
      </c>
      <c r="I26" s="124">
        <f>ROUND(G26*D26/12*3,0)+J26</f>
        <v>12603</v>
      </c>
      <c r="J26" s="123"/>
    </row>
    <row r="27" spans="1:10" s="2" customFormat="1" ht="15">
      <c r="A27" s="63"/>
      <c r="B27" s="35" t="s">
        <v>393</v>
      </c>
      <c r="C27" s="127"/>
      <c r="D27" s="65"/>
      <c r="E27" s="65"/>
      <c r="F27" s="65"/>
      <c r="G27" s="65"/>
      <c r="H27" s="65"/>
      <c r="I27" s="125"/>
      <c r="J27" s="126"/>
    </row>
    <row r="28" spans="1:10" s="2" customFormat="1" ht="15">
      <c r="A28" s="63"/>
      <c r="B28" s="37" t="s">
        <v>395</v>
      </c>
      <c r="C28" s="64"/>
      <c r="D28" s="65"/>
      <c r="E28" s="65"/>
      <c r="F28" s="65"/>
      <c r="G28" s="65"/>
      <c r="H28" s="65"/>
      <c r="I28" s="125"/>
      <c r="J28" s="126"/>
    </row>
    <row r="29" spans="1:10" ht="15">
      <c r="A29" s="56"/>
      <c r="B29" s="31"/>
      <c r="C29" s="39"/>
      <c r="D29" s="38"/>
      <c r="E29" s="38"/>
      <c r="F29" s="38"/>
      <c r="G29" s="38"/>
      <c r="H29" s="38"/>
      <c r="I29" s="122"/>
      <c r="J29" s="123"/>
    </row>
    <row r="30" spans="1:10" ht="15">
      <c r="A30" s="56"/>
      <c r="B30" s="29" t="s">
        <v>43</v>
      </c>
      <c r="C30" s="39"/>
      <c r="D30" s="38"/>
      <c r="E30" s="38"/>
      <c r="F30" s="38"/>
      <c r="G30" s="38"/>
      <c r="H30" s="38"/>
      <c r="I30" s="122"/>
      <c r="J30" s="123"/>
    </row>
    <row r="31" spans="1:10" s="2" customFormat="1" ht="15">
      <c r="A31" s="56"/>
      <c r="B31" s="29" t="s">
        <v>396</v>
      </c>
      <c r="C31" s="57"/>
      <c r="D31" s="58"/>
      <c r="E31" s="58"/>
      <c r="F31" s="58"/>
      <c r="G31" s="58"/>
      <c r="H31" s="58"/>
      <c r="I31" s="122"/>
      <c r="J31" s="123"/>
    </row>
    <row r="32" spans="1:10" s="2" customFormat="1" ht="15">
      <c r="A32" s="28">
        <v>4</v>
      </c>
      <c r="B32" s="35" t="s">
        <v>397</v>
      </c>
      <c r="C32" s="59">
        <v>44896</v>
      </c>
      <c r="D32" s="60">
        <v>24571</v>
      </c>
      <c r="E32" s="61">
        <v>0</v>
      </c>
      <c r="F32" s="61">
        <f>E32+G32</f>
        <v>15</v>
      </c>
      <c r="G32" s="61">
        <f>H32-E32</f>
        <v>15</v>
      </c>
      <c r="H32" s="61">
        <v>15</v>
      </c>
      <c r="I32" s="124">
        <f>ROUND(G32*D32/12*1,0)+J32</f>
        <v>30714</v>
      </c>
      <c r="J32" s="123"/>
    </row>
    <row r="33" spans="1:10" s="2" customFormat="1" ht="15">
      <c r="A33" s="56"/>
      <c r="B33" s="35" t="s">
        <v>398</v>
      </c>
      <c r="C33" s="62"/>
      <c r="D33" s="58"/>
      <c r="E33" s="58"/>
      <c r="F33" s="58"/>
      <c r="G33" s="58"/>
      <c r="H33" s="58"/>
      <c r="I33" s="122"/>
      <c r="J33" s="123"/>
    </row>
    <row r="34" spans="1:10" s="2" customFormat="1" ht="15">
      <c r="A34" s="63"/>
      <c r="B34" s="37" t="s">
        <v>399</v>
      </c>
      <c r="C34" s="64"/>
      <c r="D34" s="65"/>
      <c r="E34" s="65"/>
      <c r="F34" s="65"/>
      <c r="G34" s="65"/>
      <c r="H34" s="65"/>
      <c r="I34" s="125"/>
      <c r="J34" s="126"/>
    </row>
    <row r="35" spans="1:10" ht="15">
      <c r="A35" s="56"/>
      <c r="B35" s="31"/>
      <c r="C35" s="39"/>
      <c r="D35" s="38"/>
      <c r="E35" s="38"/>
      <c r="F35" s="38"/>
      <c r="G35" s="38"/>
      <c r="H35" s="38"/>
      <c r="I35" s="122"/>
      <c r="J35" s="123"/>
    </row>
    <row r="36" spans="1:10" s="2" customFormat="1" ht="15">
      <c r="A36" s="56"/>
      <c r="B36" s="29" t="s">
        <v>396</v>
      </c>
      <c r="C36" s="57"/>
      <c r="D36" s="58"/>
      <c r="E36" s="58"/>
      <c r="F36" s="58"/>
      <c r="G36" s="58"/>
      <c r="H36" s="58"/>
      <c r="I36" s="122"/>
      <c r="J36" s="123"/>
    </row>
    <row r="37" spans="1:10" s="2" customFormat="1" ht="15">
      <c r="A37" s="28">
        <v>5</v>
      </c>
      <c r="B37" s="35" t="s">
        <v>397</v>
      </c>
      <c r="C37" s="59">
        <v>44896</v>
      </c>
      <c r="D37" s="60">
        <v>24571</v>
      </c>
      <c r="E37" s="61">
        <v>0</v>
      </c>
      <c r="F37" s="61">
        <f>E37+G37</f>
        <v>15</v>
      </c>
      <c r="G37" s="61">
        <f>H37-E37</f>
        <v>15</v>
      </c>
      <c r="H37" s="61">
        <v>15</v>
      </c>
      <c r="I37" s="124">
        <f>ROUND(G37*D37/12*1,0)+J37</f>
        <v>30714</v>
      </c>
      <c r="J37" s="123"/>
    </row>
    <row r="38" spans="1:10" s="2" customFormat="1" ht="15">
      <c r="A38" s="56"/>
      <c r="B38" s="35" t="s">
        <v>400</v>
      </c>
      <c r="C38" s="62"/>
      <c r="D38" s="58"/>
      <c r="E38" s="58"/>
      <c r="F38" s="58"/>
      <c r="G38" s="58"/>
      <c r="H38" s="58"/>
      <c r="I38" s="122"/>
      <c r="J38" s="123"/>
    </row>
    <row r="39" spans="1:10" s="2" customFormat="1" ht="15">
      <c r="A39" s="63"/>
      <c r="B39" s="37" t="s">
        <v>401</v>
      </c>
      <c r="C39" s="64"/>
      <c r="D39" s="65"/>
      <c r="E39" s="65"/>
      <c r="F39" s="65"/>
      <c r="G39" s="65"/>
      <c r="H39" s="65"/>
      <c r="I39" s="125"/>
      <c r="J39" s="126"/>
    </row>
    <row r="40" spans="1:10" ht="15">
      <c r="A40" s="56"/>
      <c r="B40" s="31"/>
      <c r="C40" s="39"/>
      <c r="D40" s="38"/>
      <c r="E40" s="38"/>
      <c r="F40" s="38"/>
      <c r="G40" s="38"/>
      <c r="H40" s="38"/>
      <c r="I40" s="122"/>
      <c r="J40" s="123"/>
    </row>
    <row r="41" spans="1:10" ht="15">
      <c r="A41" s="56"/>
      <c r="B41" s="29" t="s">
        <v>54</v>
      </c>
      <c r="C41" s="39"/>
      <c r="D41" s="38"/>
      <c r="E41" s="38"/>
      <c r="F41" s="38"/>
      <c r="G41" s="38"/>
      <c r="H41" s="38"/>
      <c r="I41" s="122"/>
      <c r="J41" s="123"/>
    </row>
    <row r="42" spans="1:10" s="2" customFormat="1" ht="15">
      <c r="A42" s="56"/>
      <c r="B42" s="29" t="s">
        <v>60</v>
      </c>
      <c r="C42" s="57"/>
      <c r="D42" s="58"/>
      <c r="E42" s="58"/>
      <c r="F42" s="58"/>
      <c r="G42" s="58"/>
      <c r="H42" s="58"/>
      <c r="I42" s="122"/>
      <c r="J42" s="123"/>
    </row>
    <row r="43" spans="1:10" s="2" customFormat="1" ht="15">
      <c r="A43" s="28">
        <v>6</v>
      </c>
      <c r="B43" s="35" t="s">
        <v>322</v>
      </c>
      <c r="C43" s="59">
        <v>44839</v>
      </c>
      <c r="D43" s="60">
        <v>5041</v>
      </c>
      <c r="E43" s="61">
        <v>27</v>
      </c>
      <c r="F43" s="61">
        <f>E43+G43</f>
        <v>57</v>
      </c>
      <c r="G43" s="61">
        <f>H43-E43</f>
        <v>30</v>
      </c>
      <c r="H43" s="61">
        <v>57</v>
      </c>
      <c r="I43" s="124">
        <f>ROUND(G43*D43/12*3,0)+J43</f>
        <v>37808</v>
      </c>
      <c r="J43" s="123"/>
    </row>
    <row r="44" spans="1:10" s="2" customFormat="1" ht="15">
      <c r="A44" s="56"/>
      <c r="B44" s="35" t="s">
        <v>402</v>
      </c>
      <c r="C44" s="62"/>
      <c r="D44" s="58"/>
      <c r="E44" s="58"/>
      <c r="F44" s="58"/>
      <c r="G44" s="58"/>
      <c r="H44" s="58"/>
      <c r="I44" s="122"/>
      <c r="J44" s="123"/>
    </row>
    <row r="45" spans="1:10" s="2" customFormat="1" ht="15">
      <c r="A45" s="63"/>
      <c r="B45" s="37" t="s">
        <v>403</v>
      </c>
      <c r="C45" s="64"/>
      <c r="D45" s="65"/>
      <c r="E45" s="65"/>
      <c r="F45" s="65"/>
      <c r="G45" s="65"/>
      <c r="H45" s="65"/>
      <c r="I45" s="125"/>
      <c r="J45" s="126"/>
    </row>
    <row r="46" spans="1:10" ht="15">
      <c r="A46" s="56"/>
      <c r="B46" s="31"/>
      <c r="C46" s="39"/>
      <c r="D46" s="38"/>
      <c r="E46" s="38"/>
      <c r="F46" s="38"/>
      <c r="G46" s="38"/>
      <c r="H46" s="38"/>
      <c r="I46" s="122"/>
      <c r="J46" s="123"/>
    </row>
    <row r="47" spans="1:10" s="2" customFormat="1" ht="15">
      <c r="A47" s="56"/>
      <c r="B47" s="29" t="s">
        <v>404</v>
      </c>
      <c r="C47" s="57"/>
      <c r="D47" s="58"/>
      <c r="E47" s="58"/>
      <c r="F47" s="58"/>
      <c r="G47" s="58"/>
      <c r="H47" s="58"/>
      <c r="I47" s="122"/>
      <c r="J47" s="123"/>
    </row>
    <row r="48" spans="1:10" s="2" customFormat="1" ht="15">
      <c r="A48" s="28">
        <v>7</v>
      </c>
      <c r="B48" s="35" t="s">
        <v>397</v>
      </c>
      <c r="C48" s="59">
        <v>44866</v>
      </c>
      <c r="D48" s="60">
        <v>25047</v>
      </c>
      <c r="E48" s="61">
        <v>0</v>
      </c>
      <c r="F48" s="61">
        <f>E48+G48</f>
        <v>20</v>
      </c>
      <c r="G48" s="61">
        <f>H48-E48</f>
        <v>20</v>
      </c>
      <c r="H48" s="61">
        <v>20</v>
      </c>
      <c r="I48" s="124">
        <f>ROUND(G48*D48/12*2,0)+J48</f>
        <v>83490</v>
      </c>
      <c r="J48" s="123"/>
    </row>
    <row r="49" spans="1:10" s="2" customFormat="1" ht="15">
      <c r="A49" s="56"/>
      <c r="B49" s="35" t="s">
        <v>405</v>
      </c>
      <c r="C49" s="62"/>
      <c r="D49" s="58"/>
      <c r="E49" s="58"/>
      <c r="F49" s="58"/>
      <c r="G49" s="58"/>
      <c r="H49" s="58"/>
      <c r="I49" s="122"/>
      <c r="J49" s="123"/>
    </row>
    <row r="50" spans="1:10" s="2" customFormat="1" ht="15">
      <c r="A50" s="63"/>
      <c r="B50" s="37" t="s">
        <v>406</v>
      </c>
      <c r="C50" s="64"/>
      <c r="D50" s="65"/>
      <c r="E50" s="65"/>
      <c r="F50" s="65"/>
      <c r="G50" s="65"/>
      <c r="H50" s="65"/>
      <c r="I50" s="125"/>
      <c r="J50" s="126"/>
    </row>
    <row r="51" spans="1:10" ht="15">
      <c r="A51" s="56"/>
      <c r="B51" s="31"/>
      <c r="C51" s="39"/>
      <c r="D51" s="38"/>
      <c r="E51" s="38"/>
      <c r="F51" s="38"/>
      <c r="G51" s="38"/>
      <c r="H51" s="38"/>
      <c r="I51" s="122"/>
      <c r="J51" s="123"/>
    </row>
    <row r="52" spans="1:10" s="2" customFormat="1" ht="15">
      <c r="A52" s="56"/>
      <c r="B52" s="29" t="s">
        <v>407</v>
      </c>
      <c r="C52" s="57"/>
      <c r="D52" s="58"/>
      <c r="E52" s="58"/>
      <c r="F52" s="58"/>
      <c r="G52" s="58"/>
      <c r="H52" s="58"/>
      <c r="I52" s="122"/>
      <c r="J52" s="123"/>
    </row>
    <row r="53" spans="1:10" s="2" customFormat="1" ht="15">
      <c r="A53" s="28">
        <v>8</v>
      </c>
      <c r="B53" s="35" t="s">
        <v>322</v>
      </c>
      <c r="C53" s="59">
        <v>44805</v>
      </c>
      <c r="D53" s="60">
        <v>5041</v>
      </c>
      <c r="E53" s="61">
        <v>15</v>
      </c>
      <c r="F53" s="61">
        <f>E53+G53</f>
        <v>20</v>
      </c>
      <c r="G53" s="61">
        <f>H53-E53</f>
        <v>5</v>
      </c>
      <c r="H53" s="61">
        <v>20</v>
      </c>
      <c r="I53" s="124">
        <f>ROUND(G53*D53/12*4,0)+J53</f>
        <v>8402</v>
      </c>
      <c r="J53" s="123"/>
    </row>
    <row r="54" spans="1:10" s="2" customFormat="1" ht="15">
      <c r="A54" s="56"/>
      <c r="B54" s="35" t="s">
        <v>408</v>
      </c>
      <c r="C54" s="62"/>
      <c r="D54" s="58"/>
      <c r="E54" s="58"/>
      <c r="F54" s="58"/>
      <c r="G54" s="58"/>
      <c r="H54" s="58"/>
      <c r="I54" s="122"/>
      <c r="J54" s="123"/>
    </row>
    <row r="55" spans="1:10" s="2" customFormat="1" ht="15">
      <c r="A55" s="63"/>
      <c r="B55" s="37" t="s">
        <v>409</v>
      </c>
      <c r="C55" s="64"/>
      <c r="D55" s="65"/>
      <c r="E55" s="65"/>
      <c r="F55" s="65"/>
      <c r="G55" s="65"/>
      <c r="H55" s="65"/>
      <c r="I55" s="125"/>
      <c r="J55" s="126"/>
    </row>
    <row r="56" spans="1:10" ht="15">
      <c r="A56" s="56"/>
      <c r="B56" s="31"/>
      <c r="C56" s="39"/>
      <c r="D56" s="38"/>
      <c r="E56" s="38"/>
      <c r="F56" s="38"/>
      <c r="G56" s="38"/>
      <c r="H56" s="38"/>
      <c r="I56" s="122"/>
      <c r="J56" s="123"/>
    </row>
    <row r="57" spans="1:10" ht="15">
      <c r="A57" s="56"/>
      <c r="B57" s="29" t="s">
        <v>109</v>
      </c>
      <c r="C57" s="39"/>
      <c r="D57" s="38"/>
      <c r="E57" s="38"/>
      <c r="F57" s="38"/>
      <c r="G57" s="38"/>
      <c r="H57" s="38"/>
      <c r="I57" s="122"/>
      <c r="J57" s="123"/>
    </row>
    <row r="58" spans="1:10" s="2" customFormat="1" ht="15">
      <c r="A58" s="56"/>
      <c r="B58" s="29" t="s">
        <v>112</v>
      </c>
      <c r="C58" s="57"/>
      <c r="D58" s="58"/>
      <c r="E58" s="58"/>
      <c r="F58" s="58"/>
      <c r="G58" s="58"/>
      <c r="H58" s="58"/>
      <c r="I58" s="122"/>
      <c r="J58" s="123"/>
    </row>
    <row r="59" spans="1:10" s="2" customFormat="1" ht="15">
      <c r="A59" s="28">
        <v>9</v>
      </c>
      <c r="B59" s="35" t="s">
        <v>340</v>
      </c>
      <c r="C59" s="59">
        <v>44805</v>
      </c>
      <c r="D59" s="60">
        <v>12377</v>
      </c>
      <c r="E59" s="61">
        <v>30</v>
      </c>
      <c r="F59" s="61">
        <f>E59+G59</f>
        <v>40</v>
      </c>
      <c r="G59" s="61">
        <f>H59-E59</f>
        <v>10</v>
      </c>
      <c r="H59" s="61">
        <v>40</v>
      </c>
      <c r="I59" s="124">
        <f>ROUND(G59*D59/12*4,0)+J59</f>
        <v>41257</v>
      </c>
      <c r="J59" s="123"/>
    </row>
    <row r="60" spans="1:10" s="2" customFormat="1" ht="15">
      <c r="A60" s="56"/>
      <c r="B60" s="35" t="s">
        <v>410</v>
      </c>
      <c r="C60" s="62"/>
      <c r="D60" s="58"/>
      <c r="E60" s="58"/>
      <c r="F60" s="58"/>
      <c r="G60" s="58"/>
      <c r="H60" s="58"/>
      <c r="I60" s="122"/>
      <c r="J60" s="123"/>
    </row>
    <row r="61" spans="1:10" s="2" customFormat="1" ht="15">
      <c r="A61" s="63"/>
      <c r="B61" s="37" t="s">
        <v>411</v>
      </c>
      <c r="C61" s="64"/>
      <c r="D61" s="65"/>
      <c r="E61" s="65"/>
      <c r="F61" s="65"/>
      <c r="G61" s="65"/>
      <c r="H61" s="65"/>
      <c r="I61" s="125"/>
      <c r="J61" s="126"/>
    </row>
    <row r="62" spans="1:10" ht="15">
      <c r="A62" s="56"/>
      <c r="B62" s="31"/>
      <c r="C62" s="39"/>
      <c r="D62" s="38"/>
      <c r="E62" s="38"/>
      <c r="F62" s="38"/>
      <c r="G62" s="38"/>
      <c r="H62" s="38"/>
      <c r="I62" s="122"/>
      <c r="J62" s="123"/>
    </row>
    <row r="63" spans="1:10" s="2" customFormat="1" ht="15">
      <c r="A63" s="56"/>
      <c r="B63" s="29" t="s">
        <v>112</v>
      </c>
      <c r="C63" s="57"/>
      <c r="D63" s="58"/>
      <c r="E63" s="58"/>
      <c r="F63" s="58"/>
      <c r="G63" s="58"/>
      <c r="H63" s="58"/>
      <c r="I63" s="122"/>
      <c r="J63" s="123"/>
    </row>
    <row r="64" spans="1:10" s="2" customFormat="1" ht="15">
      <c r="A64" s="28">
        <v>10</v>
      </c>
      <c r="B64" s="35" t="s">
        <v>412</v>
      </c>
      <c r="C64" s="59">
        <v>44835</v>
      </c>
      <c r="D64" s="60">
        <v>5605</v>
      </c>
      <c r="E64" s="61">
        <v>45</v>
      </c>
      <c r="F64" s="61">
        <f>E64+G64</f>
        <v>100</v>
      </c>
      <c r="G64" s="61">
        <f>H64-E64</f>
        <v>55</v>
      </c>
      <c r="H64" s="61">
        <v>100</v>
      </c>
      <c r="I64" s="124">
        <f>ROUND(G64*D64/12*3,0)+J64</f>
        <v>77069</v>
      </c>
      <c r="J64" s="123"/>
    </row>
    <row r="65" spans="1:10" s="2" customFormat="1" ht="15">
      <c r="A65" s="56"/>
      <c r="B65" s="35" t="s">
        <v>410</v>
      </c>
      <c r="C65" s="62"/>
      <c r="D65" s="58"/>
      <c r="E65" s="58"/>
      <c r="F65" s="58"/>
      <c r="G65" s="58"/>
      <c r="H65" s="58"/>
      <c r="I65" s="122"/>
      <c r="J65" s="123"/>
    </row>
    <row r="66" spans="1:10" s="2" customFormat="1" ht="15">
      <c r="A66" s="63"/>
      <c r="B66" s="37" t="s">
        <v>413</v>
      </c>
      <c r="C66" s="64"/>
      <c r="D66" s="65"/>
      <c r="E66" s="65"/>
      <c r="F66" s="65"/>
      <c r="G66" s="65"/>
      <c r="H66" s="65"/>
      <c r="I66" s="125"/>
      <c r="J66" s="126"/>
    </row>
    <row r="67" spans="1:10" ht="15">
      <c r="A67" s="56"/>
      <c r="B67" s="31"/>
      <c r="C67" s="39"/>
      <c r="D67" s="38"/>
      <c r="E67" s="38"/>
      <c r="F67" s="38"/>
      <c r="G67" s="38"/>
      <c r="H67" s="38"/>
      <c r="I67" s="122"/>
      <c r="J67" s="123"/>
    </row>
    <row r="68" spans="1:10" ht="15">
      <c r="A68" s="56"/>
      <c r="B68" s="29" t="s">
        <v>118</v>
      </c>
      <c r="C68" s="39"/>
      <c r="D68" s="38"/>
      <c r="E68" s="38"/>
      <c r="F68" s="38"/>
      <c r="G68" s="38"/>
      <c r="H68" s="38"/>
      <c r="I68" s="122"/>
      <c r="J68" s="123"/>
    </row>
    <row r="69" spans="1:10" s="2" customFormat="1" ht="15">
      <c r="A69" s="56"/>
      <c r="B69" s="29" t="s">
        <v>121</v>
      </c>
      <c r="C69" s="57"/>
      <c r="D69" s="58"/>
      <c r="E69" s="58"/>
      <c r="F69" s="58"/>
      <c r="G69" s="58"/>
      <c r="H69" s="58"/>
      <c r="I69" s="122"/>
      <c r="J69" s="123"/>
    </row>
    <row r="70" spans="1:10" s="2" customFormat="1" ht="15">
      <c r="A70" s="28">
        <v>11</v>
      </c>
      <c r="B70" s="35" t="s">
        <v>412</v>
      </c>
      <c r="C70" s="59">
        <v>44896</v>
      </c>
      <c r="D70" s="60">
        <v>5605</v>
      </c>
      <c r="E70" s="61">
        <v>0</v>
      </c>
      <c r="F70" s="61">
        <f>E70+G70</f>
        <v>20</v>
      </c>
      <c r="G70" s="61">
        <f>H70-E70</f>
        <v>20</v>
      </c>
      <c r="H70" s="61">
        <v>20</v>
      </c>
      <c r="I70" s="124">
        <f>ROUND(G70*D70/12*1,0)+J70</f>
        <v>9342</v>
      </c>
      <c r="J70" s="123"/>
    </row>
    <row r="71" spans="1:10" s="2" customFormat="1" ht="15">
      <c r="A71" s="56"/>
      <c r="B71" s="35" t="s">
        <v>414</v>
      </c>
      <c r="C71" s="62"/>
      <c r="D71" s="58"/>
      <c r="E71" s="58"/>
      <c r="F71" s="58"/>
      <c r="G71" s="58"/>
      <c r="H71" s="58"/>
      <c r="I71" s="122"/>
      <c r="J71" s="123"/>
    </row>
    <row r="72" spans="1:10" s="2" customFormat="1" ht="15">
      <c r="A72" s="63"/>
      <c r="B72" s="37" t="s">
        <v>415</v>
      </c>
      <c r="C72" s="64"/>
      <c r="D72" s="65"/>
      <c r="E72" s="65"/>
      <c r="F72" s="65"/>
      <c r="G72" s="65"/>
      <c r="H72" s="65"/>
      <c r="I72" s="125"/>
      <c r="J72" s="126"/>
    </row>
    <row r="73" spans="1:10" ht="15">
      <c r="A73" s="56"/>
      <c r="B73" s="31"/>
      <c r="C73" s="39"/>
      <c r="D73" s="38"/>
      <c r="E73" s="38"/>
      <c r="F73" s="38"/>
      <c r="G73" s="38"/>
      <c r="H73" s="38"/>
      <c r="I73" s="122"/>
      <c r="J73" s="123"/>
    </row>
    <row r="74" spans="1:10" ht="15">
      <c r="A74" s="56"/>
      <c r="B74" s="29" t="s">
        <v>130</v>
      </c>
      <c r="C74" s="39"/>
      <c r="D74" s="38"/>
      <c r="E74" s="38"/>
      <c r="F74" s="38"/>
      <c r="G74" s="38"/>
      <c r="H74" s="38"/>
      <c r="I74" s="122"/>
      <c r="J74" s="123"/>
    </row>
    <row r="75" spans="1:10" s="2" customFormat="1" ht="15">
      <c r="A75" s="56"/>
      <c r="B75" s="29" t="s">
        <v>137</v>
      </c>
      <c r="C75" s="57"/>
      <c r="D75" s="58"/>
      <c r="E75" s="58"/>
      <c r="F75" s="58"/>
      <c r="G75" s="58"/>
      <c r="H75" s="58"/>
      <c r="I75" s="122"/>
      <c r="J75" s="123"/>
    </row>
    <row r="76" spans="1:10" s="2" customFormat="1" ht="15">
      <c r="A76" s="28">
        <v>12</v>
      </c>
      <c r="B76" s="35" t="s">
        <v>340</v>
      </c>
      <c r="C76" s="59">
        <v>44866</v>
      </c>
      <c r="D76" s="60">
        <v>12377</v>
      </c>
      <c r="E76" s="61">
        <v>16</v>
      </c>
      <c r="F76" s="61">
        <f>E76+G76</f>
        <v>20</v>
      </c>
      <c r="G76" s="61">
        <f>H76-E76</f>
        <v>4</v>
      </c>
      <c r="H76" s="61">
        <v>20</v>
      </c>
      <c r="I76" s="124">
        <f>ROUND(G76*D76/12*2,0)+J76</f>
        <v>8251</v>
      </c>
      <c r="J76" s="123"/>
    </row>
    <row r="77" spans="1:10" s="2" customFormat="1" ht="15">
      <c r="A77" s="56"/>
      <c r="B77" s="35" t="s">
        <v>416</v>
      </c>
      <c r="C77" s="62"/>
      <c r="D77" s="58"/>
      <c r="E77" s="58"/>
      <c r="F77" s="58"/>
      <c r="G77" s="58"/>
      <c r="H77" s="58"/>
      <c r="I77" s="122"/>
      <c r="J77" s="123"/>
    </row>
    <row r="78" spans="1:10" s="2" customFormat="1" ht="15">
      <c r="A78" s="63"/>
      <c r="B78" s="37" t="s">
        <v>417</v>
      </c>
      <c r="C78" s="64"/>
      <c r="D78" s="65"/>
      <c r="E78" s="65"/>
      <c r="F78" s="65"/>
      <c r="G78" s="65"/>
      <c r="H78" s="65"/>
      <c r="I78" s="125"/>
      <c r="J78" s="126"/>
    </row>
    <row r="79" spans="1:10" ht="15">
      <c r="A79" s="56"/>
      <c r="B79" s="31"/>
      <c r="C79" s="39"/>
      <c r="D79" s="38"/>
      <c r="E79" s="38"/>
      <c r="F79" s="38"/>
      <c r="G79" s="38"/>
      <c r="H79" s="38"/>
      <c r="I79" s="122"/>
      <c r="J79" s="123"/>
    </row>
    <row r="80" spans="1:10" s="2" customFormat="1" ht="15">
      <c r="A80" s="56"/>
      <c r="B80" s="29" t="s">
        <v>137</v>
      </c>
      <c r="C80" s="57"/>
      <c r="D80" s="58"/>
      <c r="E80" s="58"/>
      <c r="F80" s="58"/>
      <c r="G80" s="58"/>
      <c r="H80" s="58"/>
      <c r="I80" s="122"/>
      <c r="J80" s="123"/>
    </row>
    <row r="81" spans="1:10" s="2" customFormat="1" ht="15">
      <c r="A81" s="28">
        <v>13</v>
      </c>
      <c r="B81" s="35" t="s">
        <v>341</v>
      </c>
      <c r="C81" s="59">
        <v>44896</v>
      </c>
      <c r="D81" s="60">
        <v>21928</v>
      </c>
      <c r="E81" s="61">
        <v>0</v>
      </c>
      <c r="F81" s="61">
        <f>E81+G81</f>
        <v>12</v>
      </c>
      <c r="G81" s="61">
        <f>H81-E81</f>
        <v>12</v>
      </c>
      <c r="H81" s="61">
        <v>12</v>
      </c>
      <c r="I81" s="124">
        <f>ROUND(G81*D81/12*1,0)+J81</f>
        <v>21928</v>
      </c>
      <c r="J81" s="123"/>
    </row>
    <row r="82" spans="1:10" s="2" customFormat="1" ht="15">
      <c r="A82" s="56"/>
      <c r="B82" s="35" t="s">
        <v>418</v>
      </c>
      <c r="C82" s="62"/>
      <c r="D82" s="58"/>
      <c r="E82" s="58"/>
      <c r="F82" s="58"/>
      <c r="G82" s="58"/>
      <c r="H82" s="58"/>
      <c r="I82" s="122"/>
      <c r="J82" s="123"/>
    </row>
    <row r="83" spans="1:10" s="2" customFormat="1" ht="15">
      <c r="A83" s="63"/>
      <c r="B83" s="37" t="s">
        <v>419</v>
      </c>
      <c r="C83" s="64"/>
      <c r="D83" s="65"/>
      <c r="E83" s="65"/>
      <c r="F83" s="65"/>
      <c r="G83" s="65"/>
      <c r="H83" s="65"/>
      <c r="I83" s="125"/>
      <c r="J83" s="126"/>
    </row>
    <row r="84" spans="1:10" ht="15">
      <c r="A84" s="56"/>
      <c r="B84" s="31"/>
      <c r="C84" s="39"/>
      <c r="D84" s="38"/>
      <c r="E84" s="38"/>
      <c r="F84" s="38"/>
      <c r="G84" s="38"/>
      <c r="H84" s="38"/>
      <c r="I84" s="122"/>
      <c r="J84" s="123"/>
    </row>
    <row r="85" spans="1:10" s="2" customFormat="1" ht="15">
      <c r="A85" s="56"/>
      <c r="B85" s="29" t="s">
        <v>420</v>
      </c>
      <c r="C85" s="57"/>
      <c r="D85" s="58"/>
      <c r="E85" s="58"/>
      <c r="F85" s="58"/>
      <c r="G85" s="58"/>
      <c r="H85" s="58"/>
      <c r="I85" s="122"/>
      <c r="J85" s="123"/>
    </row>
    <row r="86" spans="1:10" s="2" customFormat="1" ht="15">
      <c r="A86" s="28">
        <v>14</v>
      </c>
      <c r="B86" s="35" t="s">
        <v>322</v>
      </c>
      <c r="C86" s="59">
        <v>44805</v>
      </c>
      <c r="D86" s="60">
        <v>5041</v>
      </c>
      <c r="E86" s="61">
        <v>28</v>
      </c>
      <c r="F86" s="61">
        <f>E86+G86</f>
        <v>43</v>
      </c>
      <c r="G86" s="61">
        <f>H86-E86</f>
        <v>15</v>
      </c>
      <c r="H86" s="61">
        <v>43</v>
      </c>
      <c r="I86" s="124">
        <f>ROUND(G86*D86/12*4,0)+J86</f>
        <v>25205</v>
      </c>
      <c r="J86" s="123"/>
    </row>
    <row r="87" spans="1:10" s="2" customFormat="1" ht="15">
      <c r="A87" s="56"/>
      <c r="B87" s="35" t="s">
        <v>421</v>
      </c>
      <c r="C87" s="62"/>
      <c r="D87" s="58"/>
      <c r="E87" s="58"/>
      <c r="F87" s="58"/>
      <c r="G87" s="58"/>
      <c r="H87" s="58"/>
      <c r="I87" s="122"/>
      <c r="J87" s="123"/>
    </row>
    <row r="88" spans="1:10" s="2" customFormat="1" ht="15">
      <c r="A88" s="63"/>
      <c r="B88" s="37" t="s">
        <v>422</v>
      </c>
      <c r="C88" s="64"/>
      <c r="D88" s="65"/>
      <c r="E88" s="65"/>
      <c r="F88" s="65"/>
      <c r="G88" s="65"/>
      <c r="H88" s="65"/>
      <c r="I88" s="125"/>
      <c r="J88" s="126"/>
    </row>
    <row r="89" spans="1:10" ht="15">
      <c r="A89" s="56"/>
      <c r="B89" s="31"/>
      <c r="C89" s="39"/>
      <c r="D89" s="38"/>
      <c r="E89" s="38"/>
      <c r="F89" s="38"/>
      <c r="G89" s="38"/>
      <c r="H89" s="38"/>
      <c r="I89" s="122"/>
      <c r="J89" s="123"/>
    </row>
    <row r="90" spans="1:10" s="2" customFormat="1" ht="15">
      <c r="A90" s="56"/>
      <c r="B90" s="29" t="s">
        <v>293</v>
      </c>
      <c r="C90" s="57"/>
      <c r="D90" s="58"/>
      <c r="E90" s="58"/>
      <c r="F90" s="58"/>
      <c r="G90" s="58"/>
      <c r="H90" s="58"/>
      <c r="I90" s="122"/>
      <c r="J90" s="123"/>
    </row>
    <row r="91" spans="1:10" s="2" customFormat="1" ht="15">
      <c r="A91" s="28">
        <v>15</v>
      </c>
      <c r="B91" s="35" t="s">
        <v>322</v>
      </c>
      <c r="C91" s="59">
        <v>44805</v>
      </c>
      <c r="D91" s="60">
        <v>5041</v>
      </c>
      <c r="E91" s="61">
        <v>10</v>
      </c>
      <c r="F91" s="61">
        <f>E91+G91</f>
        <v>20</v>
      </c>
      <c r="G91" s="61">
        <f>H91-E91</f>
        <v>10</v>
      </c>
      <c r="H91" s="61">
        <v>20</v>
      </c>
      <c r="I91" s="124">
        <f>ROUND(G91*D91/12*4,0)+J91</f>
        <v>16803</v>
      </c>
      <c r="J91" s="123"/>
    </row>
    <row r="92" spans="1:10" s="2" customFormat="1" ht="15">
      <c r="A92" s="56"/>
      <c r="B92" s="35" t="s">
        <v>423</v>
      </c>
      <c r="C92" s="62"/>
      <c r="D92" s="58"/>
      <c r="E92" s="58"/>
      <c r="F92" s="58"/>
      <c r="G92" s="58"/>
      <c r="H92" s="58"/>
      <c r="I92" s="122"/>
      <c r="J92" s="123"/>
    </row>
    <row r="93" spans="1:10" s="2" customFormat="1" ht="15">
      <c r="A93" s="63"/>
      <c r="B93" s="37" t="s">
        <v>424</v>
      </c>
      <c r="C93" s="64"/>
      <c r="D93" s="65"/>
      <c r="E93" s="65"/>
      <c r="F93" s="65"/>
      <c r="G93" s="65"/>
      <c r="H93" s="65"/>
      <c r="I93" s="125"/>
      <c r="J93" s="126"/>
    </row>
    <row r="94" spans="1:10" ht="15">
      <c r="A94" s="56"/>
      <c r="B94" s="31"/>
      <c r="C94" s="39"/>
      <c r="D94" s="38"/>
      <c r="E94" s="38"/>
      <c r="F94" s="38"/>
      <c r="G94" s="38"/>
      <c r="H94" s="38"/>
      <c r="I94" s="122"/>
      <c r="J94" s="123"/>
    </row>
    <row r="95" spans="1:10" ht="15">
      <c r="A95" s="56"/>
      <c r="B95" s="29" t="s">
        <v>149</v>
      </c>
      <c r="C95" s="39"/>
      <c r="D95" s="38"/>
      <c r="E95" s="38"/>
      <c r="F95" s="38"/>
      <c r="G95" s="38"/>
      <c r="H95" s="38"/>
      <c r="I95" s="122"/>
      <c r="J95" s="123"/>
    </row>
    <row r="96" spans="1:10" s="2" customFormat="1" ht="15">
      <c r="A96" s="56"/>
      <c r="B96" s="29" t="s">
        <v>155</v>
      </c>
      <c r="C96" s="57"/>
      <c r="D96" s="58"/>
      <c r="E96" s="58"/>
      <c r="F96" s="58"/>
      <c r="G96" s="58"/>
      <c r="H96" s="58"/>
      <c r="I96" s="122"/>
      <c r="J96" s="123"/>
    </row>
    <row r="97" spans="1:10" s="2" customFormat="1" ht="15">
      <c r="A97" s="28">
        <v>16</v>
      </c>
      <c r="B97" s="35" t="s">
        <v>425</v>
      </c>
      <c r="C97" s="59">
        <v>44805</v>
      </c>
      <c r="D97" s="60">
        <v>12377</v>
      </c>
      <c r="E97" s="61">
        <v>0</v>
      </c>
      <c r="F97" s="61">
        <f>E97+G97</f>
        <v>30</v>
      </c>
      <c r="G97" s="61">
        <f>H97-E97</f>
        <v>30</v>
      </c>
      <c r="H97" s="61">
        <v>30</v>
      </c>
      <c r="I97" s="124">
        <f>ROUND(G97*D97/12*4,0)+J97</f>
        <v>123770</v>
      </c>
      <c r="J97" s="123"/>
    </row>
    <row r="98" spans="1:10" s="2" customFormat="1" ht="15">
      <c r="A98" s="56"/>
      <c r="B98" s="35" t="s">
        <v>426</v>
      </c>
      <c r="C98" s="62"/>
      <c r="D98" s="58"/>
      <c r="E98" s="58"/>
      <c r="F98" s="58"/>
      <c r="G98" s="58"/>
      <c r="H98" s="58"/>
      <c r="I98" s="122"/>
      <c r="J98" s="123"/>
    </row>
    <row r="99" spans="1:10" s="2" customFormat="1" ht="15">
      <c r="A99" s="63"/>
      <c r="B99" s="37" t="s">
        <v>427</v>
      </c>
      <c r="C99" s="64"/>
      <c r="D99" s="65"/>
      <c r="E99" s="65"/>
      <c r="F99" s="65"/>
      <c r="G99" s="65"/>
      <c r="H99" s="65"/>
      <c r="I99" s="125"/>
      <c r="J99" s="126"/>
    </row>
    <row r="100" spans="1:10" ht="15">
      <c r="A100" s="56"/>
      <c r="B100" s="31"/>
      <c r="C100" s="39"/>
      <c r="D100" s="38"/>
      <c r="E100" s="38"/>
      <c r="F100" s="38"/>
      <c r="G100" s="38"/>
      <c r="H100" s="38"/>
      <c r="I100" s="122"/>
      <c r="J100" s="123"/>
    </row>
    <row r="101" spans="1:10" s="2" customFormat="1" ht="15">
      <c r="A101" s="56"/>
      <c r="B101" s="29" t="s">
        <v>155</v>
      </c>
      <c r="C101" s="57"/>
      <c r="D101" s="58"/>
      <c r="E101" s="58"/>
      <c r="F101" s="58"/>
      <c r="G101" s="58"/>
      <c r="H101" s="58"/>
      <c r="I101" s="122"/>
      <c r="J101" s="123"/>
    </row>
    <row r="102" spans="1:10" s="2" customFormat="1" ht="15">
      <c r="A102" s="28">
        <v>17</v>
      </c>
      <c r="B102" s="35" t="s">
        <v>397</v>
      </c>
      <c r="C102" s="59">
        <v>44805</v>
      </c>
      <c r="D102" s="60">
        <v>25047</v>
      </c>
      <c r="E102" s="61">
        <v>0</v>
      </c>
      <c r="F102" s="61">
        <f>E102+G102</f>
        <v>15</v>
      </c>
      <c r="G102" s="61">
        <f>H102-E102</f>
        <v>15</v>
      </c>
      <c r="H102" s="61">
        <v>15</v>
      </c>
      <c r="I102" s="124">
        <f>ROUND(G102*D102/12*4,0)+J102</f>
        <v>125235</v>
      </c>
      <c r="J102" s="123"/>
    </row>
    <row r="103" spans="1:10" s="2" customFormat="1" ht="15">
      <c r="A103" s="56"/>
      <c r="B103" s="35" t="s">
        <v>428</v>
      </c>
      <c r="C103" s="62"/>
      <c r="D103" s="58"/>
      <c r="E103" s="58"/>
      <c r="F103" s="58"/>
      <c r="G103" s="58"/>
      <c r="H103" s="58"/>
      <c r="I103" s="122"/>
      <c r="J103" s="123"/>
    </row>
    <row r="104" spans="1:10" s="2" customFormat="1" ht="15">
      <c r="A104" s="63"/>
      <c r="B104" s="37" t="s">
        <v>429</v>
      </c>
      <c r="C104" s="64"/>
      <c r="D104" s="65"/>
      <c r="E104" s="65"/>
      <c r="F104" s="65"/>
      <c r="G104" s="65"/>
      <c r="H104" s="65"/>
      <c r="I104" s="125"/>
      <c r="J104" s="126"/>
    </row>
    <row r="105" spans="1:10" ht="15">
      <c r="A105" s="56"/>
      <c r="B105" s="31"/>
      <c r="C105" s="39"/>
      <c r="D105" s="38"/>
      <c r="E105" s="38"/>
      <c r="F105" s="38"/>
      <c r="G105" s="38"/>
      <c r="H105" s="38"/>
      <c r="I105" s="122"/>
      <c r="J105" s="123"/>
    </row>
    <row r="106" spans="1:10" ht="15">
      <c r="A106" s="56"/>
      <c r="B106" s="29" t="s">
        <v>161</v>
      </c>
      <c r="C106" s="39"/>
      <c r="D106" s="38"/>
      <c r="E106" s="38"/>
      <c r="F106" s="38"/>
      <c r="G106" s="38"/>
      <c r="H106" s="38"/>
      <c r="I106" s="122"/>
      <c r="J106" s="123"/>
    </row>
    <row r="107" spans="1:10" s="2" customFormat="1" ht="15">
      <c r="A107" s="56"/>
      <c r="B107" s="29" t="s">
        <v>430</v>
      </c>
      <c r="C107" s="57"/>
      <c r="D107" s="58"/>
      <c r="E107" s="58"/>
      <c r="F107" s="58"/>
      <c r="G107" s="58"/>
      <c r="H107" s="58"/>
      <c r="I107" s="122"/>
      <c r="J107" s="123"/>
    </row>
    <row r="108" spans="1:10" s="2" customFormat="1" ht="15">
      <c r="A108" s="28">
        <v>18</v>
      </c>
      <c r="B108" s="35" t="s">
        <v>340</v>
      </c>
      <c r="C108" s="59">
        <v>44896</v>
      </c>
      <c r="D108" s="60">
        <v>12377</v>
      </c>
      <c r="E108" s="61">
        <v>0</v>
      </c>
      <c r="F108" s="61">
        <f>E108+G108</f>
        <v>30</v>
      </c>
      <c r="G108" s="61">
        <f>H108-E108</f>
        <v>30</v>
      </c>
      <c r="H108" s="61">
        <v>30</v>
      </c>
      <c r="I108" s="124">
        <f>ROUND(G108*D108/12*1,0)+J108</f>
        <v>30943</v>
      </c>
      <c r="J108" s="123"/>
    </row>
    <row r="109" spans="1:10" s="2" customFormat="1" ht="15">
      <c r="A109" s="56"/>
      <c r="B109" s="35" t="s">
        <v>431</v>
      </c>
      <c r="C109" s="62"/>
      <c r="D109" s="58"/>
      <c r="E109" s="58"/>
      <c r="F109" s="58"/>
      <c r="G109" s="58"/>
      <c r="H109" s="58"/>
      <c r="I109" s="122"/>
      <c r="J109" s="123"/>
    </row>
    <row r="110" spans="1:10" s="2" customFormat="1" ht="15">
      <c r="A110" s="63"/>
      <c r="B110" s="37" t="s">
        <v>432</v>
      </c>
      <c r="C110" s="64"/>
      <c r="D110" s="65"/>
      <c r="E110" s="65"/>
      <c r="F110" s="65"/>
      <c r="G110" s="65"/>
      <c r="H110" s="65"/>
      <c r="I110" s="125"/>
      <c r="J110" s="126"/>
    </row>
    <row r="111" spans="1:10" ht="15">
      <c r="A111" s="56"/>
      <c r="B111" s="31"/>
      <c r="C111" s="39"/>
      <c r="D111" s="38"/>
      <c r="E111" s="38"/>
      <c r="F111" s="38"/>
      <c r="G111" s="38"/>
      <c r="H111" s="38"/>
      <c r="I111" s="122"/>
      <c r="J111" s="123"/>
    </row>
    <row r="112" spans="1:10" s="2" customFormat="1" ht="15">
      <c r="A112" s="56"/>
      <c r="B112" s="29" t="s">
        <v>430</v>
      </c>
      <c r="C112" s="57"/>
      <c r="D112" s="58"/>
      <c r="E112" s="58"/>
      <c r="F112" s="58"/>
      <c r="G112" s="58"/>
      <c r="H112" s="58"/>
      <c r="I112" s="122"/>
      <c r="J112" s="123"/>
    </row>
    <row r="113" spans="1:10" s="2" customFormat="1" ht="15">
      <c r="A113" s="28">
        <v>19</v>
      </c>
      <c r="B113" s="35" t="s">
        <v>397</v>
      </c>
      <c r="C113" s="59">
        <v>44896</v>
      </c>
      <c r="D113" s="60">
        <v>25047</v>
      </c>
      <c r="E113" s="61">
        <v>0</v>
      </c>
      <c r="F113" s="61">
        <f>E113+G113</f>
        <v>15</v>
      </c>
      <c r="G113" s="61">
        <f>H113-E113</f>
        <v>15</v>
      </c>
      <c r="H113" s="61">
        <v>15</v>
      </c>
      <c r="I113" s="124">
        <f>ROUND(G113*D113/12*1,0)+J113</f>
        <v>31309</v>
      </c>
      <c r="J113" s="123"/>
    </row>
    <row r="114" spans="1:10" s="2" customFormat="1" ht="15">
      <c r="A114" s="56"/>
      <c r="B114" s="35" t="s">
        <v>433</v>
      </c>
      <c r="C114" s="62"/>
      <c r="D114" s="58"/>
      <c r="E114" s="58"/>
      <c r="F114" s="58"/>
      <c r="G114" s="58"/>
      <c r="H114" s="58"/>
      <c r="I114" s="122"/>
      <c r="J114" s="123"/>
    </row>
    <row r="115" spans="1:10" s="2" customFormat="1" ht="15">
      <c r="A115" s="63"/>
      <c r="B115" s="37" t="s">
        <v>434</v>
      </c>
      <c r="C115" s="64"/>
      <c r="D115" s="65"/>
      <c r="E115" s="65"/>
      <c r="F115" s="65"/>
      <c r="G115" s="65"/>
      <c r="H115" s="65"/>
      <c r="I115" s="125"/>
      <c r="J115" s="126"/>
    </row>
    <row r="116" spans="1:10" ht="15">
      <c r="A116" s="56"/>
      <c r="B116" s="31"/>
      <c r="C116" s="39"/>
      <c r="D116" s="38"/>
      <c r="E116" s="38"/>
      <c r="F116" s="38"/>
      <c r="G116" s="38"/>
      <c r="H116" s="38"/>
      <c r="I116" s="122"/>
      <c r="J116" s="123"/>
    </row>
    <row r="117" spans="1:10" s="2" customFormat="1" ht="15">
      <c r="A117" s="56"/>
      <c r="B117" s="29" t="s">
        <v>170</v>
      </c>
      <c r="C117" s="57"/>
      <c r="D117" s="58"/>
      <c r="E117" s="58"/>
      <c r="F117" s="58"/>
      <c r="G117" s="58"/>
      <c r="H117" s="58"/>
      <c r="I117" s="122"/>
      <c r="J117" s="123"/>
    </row>
    <row r="118" spans="1:10" s="2" customFormat="1" ht="15">
      <c r="A118" s="28">
        <v>20</v>
      </c>
      <c r="B118" s="35" t="s">
        <v>322</v>
      </c>
      <c r="C118" s="59">
        <v>44896</v>
      </c>
      <c r="D118" s="60">
        <v>5041</v>
      </c>
      <c r="E118" s="61">
        <v>826</v>
      </c>
      <c r="F118" s="61">
        <f>E118+G118</f>
        <v>976</v>
      </c>
      <c r="G118" s="61">
        <f>H118-E118</f>
        <v>150</v>
      </c>
      <c r="H118" s="61">
        <v>976</v>
      </c>
      <c r="I118" s="124">
        <f>ROUND(G118*D118/12*1,0)+J118</f>
        <v>63013</v>
      </c>
      <c r="J118" s="123"/>
    </row>
    <row r="119" spans="1:10" s="2" customFormat="1" ht="15">
      <c r="A119" s="56"/>
      <c r="B119" s="35" t="s">
        <v>435</v>
      </c>
      <c r="C119" s="62"/>
      <c r="D119" s="58"/>
      <c r="E119" s="58"/>
      <c r="F119" s="58"/>
      <c r="G119" s="58"/>
      <c r="H119" s="58"/>
      <c r="I119" s="122"/>
      <c r="J119" s="123"/>
    </row>
    <row r="120" spans="1:10" s="2" customFormat="1" ht="15">
      <c r="A120" s="63"/>
      <c r="B120" s="37" t="s">
        <v>436</v>
      </c>
      <c r="C120" s="64"/>
      <c r="D120" s="65"/>
      <c r="E120" s="65"/>
      <c r="F120" s="65"/>
      <c r="G120" s="65"/>
      <c r="H120" s="65"/>
      <c r="I120" s="125"/>
      <c r="J120" s="126"/>
    </row>
    <row r="121" spans="1:10" ht="15">
      <c r="A121" s="56"/>
      <c r="B121" s="31"/>
      <c r="C121" s="39"/>
      <c r="D121" s="38"/>
      <c r="E121" s="38"/>
      <c r="F121" s="38"/>
      <c r="G121" s="38"/>
      <c r="H121" s="38"/>
      <c r="I121" s="122"/>
      <c r="J121" s="123"/>
    </row>
    <row r="122" spans="1:10" s="2" customFormat="1" ht="15">
      <c r="A122" s="56"/>
      <c r="B122" s="29" t="s">
        <v>171</v>
      </c>
      <c r="C122" s="57"/>
      <c r="D122" s="58"/>
      <c r="E122" s="58"/>
      <c r="F122" s="58"/>
      <c r="G122" s="58"/>
      <c r="H122" s="58"/>
      <c r="I122" s="122"/>
      <c r="J122" s="123"/>
    </row>
    <row r="123" spans="1:10" s="2" customFormat="1" ht="15">
      <c r="A123" s="28">
        <v>21</v>
      </c>
      <c r="B123" s="35" t="s">
        <v>341</v>
      </c>
      <c r="C123" s="59">
        <v>44896</v>
      </c>
      <c r="D123" s="60">
        <v>25047</v>
      </c>
      <c r="E123" s="61">
        <v>0</v>
      </c>
      <c r="F123" s="61">
        <f>E123+G123</f>
        <v>14</v>
      </c>
      <c r="G123" s="61">
        <f>H123-E123</f>
        <v>14</v>
      </c>
      <c r="H123" s="61">
        <v>14</v>
      </c>
      <c r="I123" s="124">
        <f>ROUND(G123*D123/12*1,0)+J123</f>
        <v>29222</v>
      </c>
      <c r="J123" s="123"/>
    </row>
    <row r="124" spans="1:10" s="2" customFormat="1" ht="15">
      <c r="A124" s="56"/>
      <c r="B124" s="35" t="s">
        <v>437</v>
      </c>
      <c r="C124" s="62"/>
      <c r="D124" s="58"/>
      <c r="E124" s="58"/>
      <c r="F124" s="58"/>
      <c r="G124" s="58"/>
      <c r="H124" s="58"/>
      <c r="I124" s="122"/>
      <c r="J124" s="123"/>
    </row>
    <row r="125" spans="1:10" s="2" customFormat="1" ht="15">
      <c r="A125" s="63"/>
      <c r="B125" s="37" t="s">
        <v>438</v>
      </c>
      <c r="C125" s="64"/>
      <c r="D125" s="65"/>
      <c r="E125" s="65"/>
      <c r="F125" s="65"/>
      <c r="G125" s="65"/>
      <c r="H125" s="65"/>
      <c r="I125" s="125"/>
      <c r="J125" s="126"/>
    </row>
    <row r="126" spans="1:10" ht="15">
      <c r="A126" s="56"/>
      <c r="B126" s="31"/>
      <c r="C126" s="39"/>
      <c r="D126" s="38"/>
      <c r="E126" s="38"/>
      <c r="F126" s="38"/>
      <c r="G126" s="38"/>
      <c r="H126" s="38"/>
      <c r="I126" s="122"/>
      <c r="J126" s="123"/>
    </row>
    <row r="127" spans="1:10" s="2" customFormat="1" ht="15">
      <c r="A127" s="56"/>
      <c r="B127" s="29" t="s">
        <v>171</v>
      </c>
      <c r="C127" s="57"/>
      <c r="D127" s="58"/>
      <c r="E127" s="58"/>
      <c r="F127" s="58"/>
      <c r="G127" s="58"/>
      <c r="H127" s="58"/>
      <c r="I127" s="122"/>
      <c r="J127" s="123"/>
    </row>
    <row r="128" spans="1:10" s="2" customFormat="1" ht="15">
      <c r="A128" s="28">
        <v>22</v>
      </c>
      <c r="B128" s="35" t="s">
        <v>322</v>
      </c>
      <c r="C128" s="59">
        <v>44835</v>
      </c>
      <c r="D128" s="60">
        <v>5041</v>
      </c>
      <c r="E128" s="61">
        <v>86</v>
      </c>
      <c r="F128" s="61">
        <f>E128+G128</f>
        <v>100</v>
      </c>
      <c r="G128" s="61">
        <f>H128-E128</f>
        <v>14</v>
      </c>
      <c r="H128" s="61">
        <v>100</v>
      </c>
      <c r="I128" s="124">
        <f>ROUND(G128*D128/12*3,0)+J128</f>
        <v>17644</v>
      </c>
      <c r="J128" s="123"/>
    </row>
    <row r="129" spans="1:10" s="2" customFormat="1" ht="15">
      <c r="A129" s="56"/>
      <c r="B129" s="35" t="s">
        <v>439</v>
      </c>
      <c r="C129" s="62"/>
      <c r="D129" s="58"/>
      <c r="E129" s="58"/>
      <c r="F129" s="58"/>
      <c r="G129" s="58"/>
      <c r="H129" s="58"/>
      <c r="I129" s="122"/>
      <c r="J129" s="123"/>
    </row>
    <row r="130" spans="1:10" s="2" customFormat="1" ht="15">
      <c r="A130" s="63"/>
      <c r="B130" s="37" t="s">
        <v>440</v>
      </c>
      <c r="C130" s="64"/>
      <c r="D130" s="65"/>
      <c r="E130" s="65"/>
      <c r="F130" s="65"/>
      <c r="G130" s="65"/>
      <c r="H130" s="65"/>
      <c r="I130" s="125"/>
      <c r="J130" s="126"/>
    </row>
    <row r="131" spans="1:10" ht="15">
      <c r="A131" s="56"/>
      <c r="B131" s="31"/>
      <c r="C131" s="39"/>
      <c r="D131" s="38"/>
      <c r="E131" s="38"/>
      <c r="F131" s="38"/>
      <c r="G131" s="38"/>
      <c r="H131" s="38"/>
      <c r="I131" s="122"/>
      <c r="J131" s="123"/>
    </row>
    <row r="132" spans="1:10" ht="15">
      <c r="A132" s="56"/>
      <c r="B132" s="29" t="s">
        <v>180</v>
      </c>
      <c r="C132" s="39"/>
      <c r="D132" s="38"/>
      <c r="E132" s="38"/>
      <c r="F132" s="38"/>
      <c r="G132" s="38"/>
      <c r="H132" s="38"/>
      <c r="I132" s="122"/>
      <c r="J132" s="123"/>
    </row>
    <row r="133" spans="1:10" s="2" customFormat="1" ht="15">
      <c r="A133" s="56"/>
      <c r="B133" s="29" t="s">
        <v>373</v>
      </c>
      <c r="C133" s="57"/>
      <c r="D133" s="58"/>
      <c r="E133" s="58"/>
      <c r="F133" s="58"/>
      <c r="G133" s="58"/>
      <c r="H133" s="58"/>
      <c r="I133" s="122"/>
      <c r="J133" s="123"/>
    </row>
    <row r="134" spans="1:10" s="2" customFormat="1" ht="15">
      <c r="A134" s="28">
        <v>23</v>
      </c>
      <c r="B134" s="35" t="s">
        <v>339</v>
      </c>
      <c r="C134" s="59">
        <v>44774</v>
      </c>
      <c r="D134" s="60">
        <v>5322</v>
      </c>
      <c r="E134" s="61">
        <v>45</v>
      </c>
      <c r="F134" s="61">
        <f>E134+G134</f>
        <v>61</v>
      </c>
      <c r="G134" s="61">
        <f>H134-E134</f>
        <v>16</v>
      </c>
      <c r="H134" s="61">
        <v>61</v>
      </c>
      <c r="I134" s="124">
        <f>ROUND(G134*D134/12*5,0)+J134</f>
        <v>35480</v>
      </c>
      <c r="J134" s="123"/>
    </row>
    <row r="135" spans="1:10" s="2" customFormat="1" ht="15">
      <c r="A135" s="56"/>
      <c r="B135" s="35" t="s">
        <v>375</v>
      </c>
      <c r="C135" s="62"/>
      <c r="D135" s="58"/>
      <c r="E135" s="58"/>
      <c r="F135" s="58"/>
      <c r="G135" s="58"/>
      <c r="H135" s="58"/>
      <c r="I135" s="122"/>
      <c r="J135" s="123"/>
    </row>
    <row r="136" spans="1:10" s="2" customFormat="1" ht="15">
      <c r="A136" s="63"/>
      <c r="B136" s="37" t="s">
        <v>376</v>
      </c>
      <c r="C136" s="64"/>
      <c r="D136" s="65"/>
      <c r="E136" s="65"/>
      <c r="F136" s="65"/>
      <c r="G136" s="65"/>
      <c r="H136" s="65"/>
      <c r="I136" s="125"/>
      <c r="J136" s="126"/>
    </row>
    <row r="137" spans="1:10" ht="15">
      <c r="A137" s="56"/>
      <c r="B137" s="31"/>
      <c r="C137" s="39"/>
      <c r="D137" s="38"/>
      <c r="E137" s="38"/>
      <c r="F137" s="38"/>
      <c r="G137" s="38"/>
      <c r="H137" s="38"/>
      <c r="I137" s="122"/>
      <c r="J137" s="123"/>
    </row>
    <row r="138" spans="1:10" s="2" customFormat="1" ht="15">
      <c r="A138" s="56"/>
      <c r="B138" s="29" t="s">
        <v>342</v>
      </c>
      <c r="C138" s="57"/>
      <c r="D138" s="58"/>
      <c r="E138" s="58"/>
      <c r="F138" s="58"/>
      <c r="G138" s="58"/>
      <c r="H138" s="58"/>
      <c r="I138" s="122"/>
      <c r="J138" s="123"/>
    </row>
    <row r="139" spans="1:10" s="2" customFormat="1" ht="15">
      <c r="A139" s="28">
        <v>24</v>
      </c>
      <c r="B139" s="35" t="s">
        <v>397</v>
      </c>
      <c r="C139" s="59">
        <v>44896</v>
      </c>
      <c r="D139" s="60">
        <v>24571</v>
      </c>
      <c r="E139" s="61">
        <v>0</v>
      </c>
      <c r="F139" s="61">
        <f>E139+G139</f>
        <v>15</v>
      </c>
      <c r="G139" s="61">
        <f>H139-E139</f>
        <v>15</v>
      </c>
      <c r="H139" s="61">
        <v>15</v>
      </c>
      <c r="I139" s="124">
        <f>ROUND(G139*D139/12*1,0)+J139</f>
        <v>30714</v>
      </c>
      <c r="J139" s="123"/>
    </row>
    <row r="140" spans="1:10" s="2" customFormat="1" ht="15">
      <c r="A140" s="56"/>
      <c r="B140" s="35" t="s">
        <v>441</v>
      </c>
      <c r="C140" s="62"/>
      <c r="D140" s="58"/>
      <c r="E140" s="58"/>
      <c r="F140" s="58"/>
      <c r="G140" s="58"/>
      <c r="H140" s="58"/>
      <c r="I140" s="122"/>
      <c r="J140" s="123"/>
    </row>
    <row r="141" spans="1:10" s="2" customFormat="1" ht="15">
      <c r="A141" s="63"/>
      <c r="B141" s="37" t="s">
        <v>442</v>
      </c>
      <c r="C141" s="64"/>
      <c r="D141" s="65"/>
      <c r="E141" s="65"/>
      <c r="F141" s="65"/>
      <c r="G141" s="65"/>
      <c r="H141" s="65"/>
      <c r="I141" s="125"/>
      <c r="J141" s="126"/>
    </row>
    <row r="142" spans="1:10" ht="15">
      <c r="A142" s="56"/>
      <c r="B142" s="31"/>
      <c r="C142" s="39"/>
      <c r="D142" s="38"/>
      <c r="E142" s="38"/>
      <c r="F142" s="38"/>
      <c r="G142" s="38"/>
      <c r="H142" s="38"/>
      <c r="I142" s="122"/>
      <c r="J142" s="123"/>
    </row>
    <row r="143" spans="1:10" s="2" customFormat="1" ht="15">
      <c r="A143" s="56"/>
      <c r="B143" s="29" t="s">
        <v>342</v>
      </c>
      <c r="C143" s="57"/>
      <c r="D143" s="58"/>
      <c r="E143" s="58"/>
      <c r="F143" s="58"/>
      <c r="G143" s="58"/>
      <c r="H143" s="58"/>
      <c r="I143" s="122"/>
      <c r="J143" s="123"/>
    </row>
    <row r="144" spans="1:10" s="2" customFormat="1" ht="15">
      <c r="A144" s="28">
        <v>25</v>
      </c>
      <c r="B144" s="35" t="s">
        <v>397</v>
      </c>
      <c r="C144" s="59">
        <v>44896</v>
      </c>
      <c r="D144" s="60">
        <v>24571</v>
      </c>
      <c r="E144" s="61">
        <v>0</v>
      </c>
      <c r="F144" s="61">
        <f>E144+G144</f>
        <v>15</v>
      </c>
      <c r="G144" s="61">
        <f>H144-E144</f>
        <v>15</v>
      </c>
      <c r="H144" s="61">
        <v>15</v>
      </c>
      <c r="I144" s="124">
        <f>ROUND(G144*D144/12*1,0)+J144</f>
        <v>30714</v>
      </c>
      <c r="J144" s="123"/>
    </row>
    <row r="145" spans="1:10" s="2" customFormat="1" ht="15">
      <c r="A145" s="56"/>
      <c r="B145" s="35" t="s">
        <v>443</v>
      </c>
      <c r="C145" s="62"/>
      <c r="D145" s="58"/>
      <c r="E145" s="58"/>
      <c r="F145" s="58"/>
      <c r="G145" s="58"/>
      <c r="H145" s="58"/>
      <c r="I145" s="122"/>
      <c r="J145" s="123"/>
    </row>
    <row r="146" spans="1:10" s="2" customFormat="1" ht="15">
      <c r="A146" s="63"/>
      <c r="B146" s="37" t="s">
        <v>444</v>
      </c>
      <c r="C146" s="64"/>
      <c r="D146" s="65"/>
      <c r="E146" s="65"/>
      <c r="F146" s="65"/>
      <c r="G146" s="65"/>
      <c r="H146" s="65"/>
      <c r="I146" s="125"/>
      <c r="J146" s="126"/>
    </row>
    <row r="147" spans="1:10" ht="15">
      <c r="A147" s="56"/>
      <c r="B147" s="31"/>
      <c r="C147" s="39"/>
      <c r="D147" s="38"/>
      <c r="E147" s="38"/>
      <c r="F147" s="38"/>
      <c r="G147" s="38"/>
      <c r="H147" s="38"/>
      <c r="I147" s="122"/>
      <c r="J147" s="123"/>
    </row>
    <row r="148" spans="1:10" ht="15">
      <c r="A148" s="56"/>
      <c r="B148" s="29" t="s">
        <v>188</v>
      </c>
      <c r="C148" s="39"/>
      <c r="D148" s="38"/>
      <c r="E148" s="38"/>
      <c r="F148" s="38"/>
      <c r="G148" s="38"/>
      <c r="H148" s="38"/>
      <c r="I148" s="122"/>
      <c r="J148" s="123"/>
    </row>
    <row r="149" spans="1:10" s="2" customFormat="1" ht="15">
      <c r="A149" s="56"/>
      <c r="B149" s="29" t="s">
        <v>192</v>
      </c>
      <c r="C149" s="57"/>
      <c r="D149" s="58"/>
      <c r="E149" s="58"/>
      <c r="F149" s="58"/>
      <c r="G149" s="58"/>
      <c r="H149" s="58"/>
      <c r="I149" s="122"/>
      <c r="J149" s="123"/>
    </row>
    <row r="150" spans="1:10" s="2" customFormat="1" ht="15">
      <c r="A150" s="28">
        <v>26</v>
      </c>
      <c r="B150" s="35" t="s">
        <v>339</v>
      </c>
      <c r="C150" s="59">
        <v>44835</v>
      </c>
      <c r="D150" s="60">
        <v>5322</v>
      </c>
      <c r="E150" s="61">
        <v>25</v>
      </c>
      <c r="F150" s="61">
        <f>E150+G150</f>
        <v>32</v>
      </c>
      <c r="G150" s="61">
        <f>H150-E150</f>
        <v>7</v>
      </c>
      <c r="H150" s="61">
        <v>32</v>
      </c>
      <c r="I150" s="124">
        <f>ROUND(G150*D150/12*3,0)+J150</f>
        <v>9314</v>
      </c>
      <c r="J150" s="123"/>
    </row>
    <row r="151" spans="1:10" s="2" customFormat="1" ht="15">
      <c r="A151" s="56"/>
      <c r="B151" s="35" t="s">
        <v>445</v>
      </c>
      <c r="C151" s="62"/>
      <c r="D151" s="58"/>
      <c r="E151" s="58"/>
      <c r="F151" s="58"/>
      <c r="G151" s="58"/>
      <c r="H151" s="58"/>
      <c r="I151" s="122"/>
      <c r="J151" s="123"/>
    </row>
    <row r="152" spans="1:10" s="2" customFormat="1" ht="15">
      <c r="A152" s="63"/>
      <c r="B152" s="37" t="s">
        <v>446</v>
      </c>
      <c r="C152" s="64"/>
      <c r="D152" s="65"/>
      <c r="E152" s="65"/>
      <c r="F152" s="65"/>
      <c r="G152" s="65"/>
      <c r="H152" s="65"/>
      <c r="I152" s="125"/>
      <c r="J152" s="126"/>
    </row>
    <row r="153" spans="1:10" ht="15">
      <c r="A153" s="56"/>
      <c r="B153" s="31"/>
      <c r="C153" s="39"/>
      <c r="D153" s="38"/>
      <c r="E153" s="38"/>
      <c r="F153" s="38"/>
      <c r="G153" s="38"/>
      <c r="H153" s="38"/>
      <c r="I153" s="122"/>
      <c r="J153" s="123"/>
    </row>
    <row r="154" spans="1:10" s="2" customFormat="1" ht="15">
      <c r="A154" s="56"/>
      <c r="B154" s="29" t="s">
        <v>447</v>
      </c>
      <c r="C154" s="57"/>
      <c r="D154" s="58"/>
      <c r="E154" s="58"/>
      <c r="F154" s="58"/>
      <c r="G154" s="58"/>
      <c r="H154" s="58"/>
      <c r="I154" s="122"/>
      <c r="J154" s="123"/>
    </row>
    <row r="155" spans="1:10" s="2" customFormat="1" ht="15">
      <c r="A155" s="28">
        <v>27</v>
      </c>
      <c r="B155" s="35" t="s">
        <v>448</v>
      </c>
      <c r="C155" s="59">
        <v>44866</v>
      </c>
      <c r="D155" s="60">
        <v>12848</v>
      </c>
      <c r="E155" s="61">
        <v>20</v>
      </c>
      <c r="F155" s="61">
        <f>E155+G155</f>
        <v>30</v>
      </c>
      <c r="G155" s="61">
        <f>H155-E155</f>
        <v>10</v>
      </c>
      <c r="H155" s="61">
        <v>30</v>
      </c>
      <c r="I155" s="124">
        <f>ROUND(G155*D155/12*2,0)+J155</f>
        <v>21413</v>
      </c>
      <c r="J155" s="123"/>
    </row>
    <row r="156" spans="1:10" s="2" customFormat="1" ht="15">
      <c r="A156" s="56"/>
      <c r="B156" s="35" t="s">
        <v>449</v>
      </c>
      <c r="C156" s="62"/>
      <c r="D156" s="58"/>
      <c r="E156" s="58"/>
      <c r="F156" s="58"/>
      <c r="G156" s="58"/>
      <c r="H156" s="58"/>
      <c r="I156" s="122"/>
      <c r="J156" s="123"/>
    </row>
    <row r="157" spans="1:10" s="2" customFormat="1" ht="15">
      <c r="A157" s="63"/>
      <c r="B157" s="37" t="s">
        <v>450</v>
      </c>
      <c r="C157" s="64"/>
      <c r="D157" s="65"/>
      <c r="E157" s="65"/>
      <c r="F157" s="65"/>
      <c r="G157" s="65"/>
      <c r="H157" s="65"/>
      <c r="I157" s="125"/>
      <c r="J157" s="126"/>
    </row>
    <row r="158" spans="1:10" ht="15">
      <c r="A158" s="56"/>
      <c r="B158" s="31"/>
      <c r="C158" s="39"/>
      <c r="D158" s="38"/>
      <c r="E158" s="38"/>
      <c r="F158" s="38"/>
      <c r="G158" s="38"/>
      <c r="H158" s="38"/>
      <c r="I158" s="122"/>
      <c r="J158" s="123"/>
    </row>
    <row r="159" spans="1:10" s="2" customFormat="1" ht="15">
      <c r="A159" s="56"/>
      <c r="B159" s="29" t="s">
        <v>447</v>
      </c>
      <c r="C159" s="57"/>
      <c r="D159" s="58"/>
      <c r="E159" s="58"/>
      <c r="F159" s="58"/>
      <c r="G159" s="58"/>
      <c r="H159" s="58"/>
      <c r="I159" s="122"/>
      <c r="J159" s="123"/>
    </row>
    <row r="160" spans="1:10" s="2" customFormat="1" ht="15">
      <c r="A160" s="28">
        <v>28</v>
      </c>
      <c r="B160" s="35" t="s">
        <v>451</v>
      </c>
      <c r="C160" s="59">
        <v>44866</v>
      </c>
      <c r="D160" s="60">
        <v>18360</v>
      </c>
      <c r="E160" s="61">
        <v>0</v>
      </c>
      <c r="F160" s="61">
        <f>E160+G160</f>
        <v>16</v>
      </c>
      <c r="G160" s="61">
        <f>H160-E160</f>
        <v>16</v>
      </c>
      <c r="H160" s="61">
        <v>16</v>
      </c>
      <c r="I160" s="124">
        <f>ROUND(G160*D160/12*2,0)+J160</f>
        <v>50400</v>
      </c>
      <c r="J160" s="123">
        <f>G160*45*2</f>
        <v>1440</v>
      </c>
    </row>
    <row r="161" spans="1:10" s="2" customFormat="1" ht="15">
      <c r="A161" s="56"/>
      <c r="B161" s="35" t="s">
        <v>452</v>
      </c>
      <c r="C161" s="62"/>
      <c r="D161" s="58"/>
      <c r="E161" s="58"/>
      <c r="F161" s="58"/>
      <c r="G161" s="58"/>
      <c r="H161" s="58"/>
      <c r="I161" s="122"/>
      <c r="J161" s="123"/>
    </row>
    <row r="162" spans="1:10" s="2" customFormat="1" ht="15">
      <c r="A162" s="63"/>
      <c r="B162" s="37" t="s">
        <v>453</v>
      </c>
      <c r="C162" s="64"/>
      <c r="D162" s="65"/>
      <c r="E162" s="65"/>
      <c r="F162" s="65"/>
      <c r="G162" s="65"/>
      <c r="H162" s="65"/>
      <c r="I162" s="125"/>
      <c r="J162" s="126"/>
    </row>
    <row r="163" spans="1:10" ht="15">
      <c r="A163" s="56"/>
      <c r="B163" s="31"/>
      <c r="C163" s="39"/>
      <c r="D163" s="38"/>
      <c r="E163" s="38"/>
      <c r="F163" s="38"/>
      <c r="G163" s="38"/>
      <c r="H163" s="38"/>
      <c r="I163" s="122"/>
      <c r="J163" s="123"/>
    </row>
    <row r="164" spans="1:10" s="2" customFormat="1" ht="15">
      <c r="A164" s="56"/>
      <c r="B164" s="29" t="s">
        <v>447</v>
      </c>
      <c r="C164" s="57"/>
      <c r="D164" s="58"/>
      <c r="E164" s="58"/>
      <c r="F164" s="58"/>
      <c r="G164" s="58"/>
      <c r="H164" s="58"/>
      <c r="I164" s="122"/>
      <c r="J164" s="123"/>
    </row>
    <row r="165" spans="1:10" s="2" customFormat="1" ht="15">
      <c r="A165" s="28">
        <v>29</v>
      </c>
      <c r="B165" s="35" t="s">
        <v>345</v>
      </c>
      <c r="C165" s="59">
        <v>44866</v>
      </c>
      <c r="D165" s="60">
        <v>21936</v>
      </c>
      <c r="E165" s="61">
        <v>6</v>
      </c>
      <c r="F165" s="61">
        <f>E165+G165</f>
        <v>10</v>
      </c>
      <c r="G165" s="61">
        <f>H165-E165</f>
        <v>4</v>
      </c>
      <c r="H165" s="61">
        <v>10</v>
      </c>
      <c r="I165" s="124">
        <f>ROUND(G165*D165/12*2,0)+J165</f>
        <v>14984</v>
      </c>
      <c r="J165" s="123">
        <f>G165*45*2</f>
        <v>360</v>
      </c>
    </row>
    <row r="166" spans="1:10" s="2" customFormat="1" ht="15">
      <c r="A166" s="56"/>
      <c r="B166" s="35" t="s">
        <v>454</v>
      </c>
      <c r="C166" s="62"/>
      <c r="D166" s="58"/>
      <c r="E166" s="58"/>
      <c r="F166" s="58"/>
      <c r="G166" s="58"/>
      <c r="H166" s="58"/>
      <c r="I166" s="122"/>
      <c r="J166" s="123"/>
    </row>
    <row r="167" spans="1:10" s="2" customFormat="1" ht="15">
      <c r="A167" s="63"/>
      <c r="B167" s="37" t="s">
        <v>455</v>
      </c>
      <c r="C167" s="64"/>
      <c r="D167" s="65"/>
      <c r="E167" s="65"/>
      <c r="F167" s="65"/>
      <c r="G167" s="65"/>
      <c r="H167" s="65"/>
      <c r="I167" s="125"/>
      <c r="J167" s="126"/>
    </row>
    <row r="168" spans="1:10" ht="15">
      <c r="A168" s="56"/>
      <c r="B168" s="31"/>
      <c r="C168" s="39"/>
      <c r="D168" s="38"/>
      <c r="E168" s="38"/>
      <c r="F168" s="38"/>
      <c r="G168" s="38"/>
      <c r="H168" s="38"/>
      <c r="I168" s="122"/>
      <c r="J168" s="123"/>
    </row>
    <row r="169" spans="1:10" ht="15">
      <c r="A169" s="56"/>
      <c r="B169" s="29" t="s">
        <v>196</v>
      </c>
      <c r="C169" s="39"/>
      <c r="D169" s="38"/>
      <c r="E169" s="38"/>
      <c r="F169" s="38"/>
      <c r="G169" s="38"/>
      <c r="H169" s="38"/>
      <c r="I169" s="122"/>
      <c r="J169" s="123"/>
    </row>
    <row r="170" spans="1:10" s="2" customFormat="1" ht="15">
      <c r="A170" s="56"/>
      <c r="B170" s="29" t="s">
        <v>456</v>
      </c>
      <c r="C170" s="57"/>
      <c r="D170" s="58"/>
      <c r="E170" s="58"/>
      <c r="F170" s="58"/>
      <c r="G170" s="58"/>
      <c r="H170" s="58"/>
      <c r="I170" s="122"/>
      <c r="J170" s="123"/>
    </row>
    <row r="171" spans="1:10" s="2" customFormat="1" ht="15">
      <c r="A171" s="28">
        <v>30</v>
      </c>
      <c r="B171" s="35" t="s">
        <v>340</v>
      </c>
      <c r="C171" s="59">
        <v>44866</v>
      </c>
      <c r="D171" s="60">
        <v>12377</v>
      </c>
      <c r="E171" s="61">
        <v>0</v>
      </c>
      <c r="F171" s="61">
        <f>E171+G171</f>
        <v>30</v>
      </c>
      <c r="G171" s="61">
        <f>H171-E171</f>
        <v>30</v>
      </c>
      <c r="H171" s="61">
        <v>30</v>
      </c>
      <c r="I171" s="124">
        <f>ROUND(G171*D171/12*2,0)+J171</f>
        <v>61885</v>
      </c>
      <c r="J171" s="123"/>
    </row>
    <row r="172" spans="1:10" s="2" customFormat="1" ht="15">
      <c r="A172" s="56"/>
      <c r="B172" s="35" t="s">
        <v>457</v>
      </c>
      <c r="C172" s="62"/>
      <c r="D172" s="58"/>
      <c r="E172" s="58"/>
      <c r="F172" s="58"/>
      <c r="G172" s="58"/>
      <c r="H172" s="58"/>
      <c r="I172" s="122"/>
      <c r="J172" s="123"/>
    </row>
    <row r="173" spans="1:10" s="2" customFormat="1" ht="15">
      <c r="A173" s="63"/>
      <c r="B173" s="37" t="s">
        <v>458</v>
      </c>
      <c r="C173" s="64"/>
      <c r="D173" s="65"/>
      <c r="E173" s="65"/>
      <c r="F173" s="65"/>
      <c r="G173" s="65"/>
      <c r="H173" s="65"/>
      <c r="I173" s="125"/>
      <c r="J173" s="126"/>
    </row>
    <row r="174" spans="1:10" ht="15">
      <c r="A174" s="56"/>
      <c r="B174" s="31"/>
      <c r="C174" s="39"/>
      <c r="D174" s="38"/>
      <c r="E174" s="38"/>
      <c r="F174" s="38"/>
      <c r="G174" s="38"/>
      <c r="H174" s="38"/>
      <c r="I174" s="122"/>
      <c r="J174" s="123"/>
    </row>
    <row r="175" spans="1:10" s="2" customFormat="1" ht="15">
      <c r="A175" s="56"/>
      <c r="B175" s="29" t="s">
        <v>456</v>
      </c>
      <c r="C175" s="57"/>
      <c r="D175" s="58"/>
      <c r="E175" s="58"/>
      <c r="F175" s="58"/>
      <c r="G175" s="58"/>
      <c r="H175" s="58"/>
      <c r="I175" s="122"/>
      <c r="J175" s="123"/>
    </row>
    <row r="176" spans="1:10" s="2" customFormat="1" ht="15">
      <c r="A176" s="28">
        <v>31</v>
      </c>
      <c r="B176" s="35" t="s">
        <v>341</v>
      </c>
      <c r="C176" s="59">
        <v>44866</v>
      </c>
      <c r="D176" s="60">
        <v>25047</v>
      </c>
      <c r="E176" s="61">
        <v>0</v>
      </c>
      <c r="F176" s="61">
        <f>E176+G176</f>
        <v>15</v>
      </c>
      <c r="G176" s="61">
        <f>H176-E176</f>
        <v>15</v>
      </c>
      <c r="H176" s="61">
        <v>15</v>
      </c>
      <c r="I176" s="124">
        <f>ROUND(G176*D176/12*2,0)+J176</f>
        <v>62618</v>
      </c>
      <c r="J176" s="123"/>
    </row>
    <row r="177" spans="1:10" s="2" customFormat="1" ht="15">
      <c r="A177" s="56"/>
      <c r="B177" s="35" t="s">
        <v>459</v>
      </c>
      <c r="C177" s="62"/>
      <c r="D177" s="58"/>
      <c r="E177" s="58"/>
      <c r="F177" s="58"/>
      <c r="G177" s="58"/>
      <c r="H177" s="58"/>
      <c r="I177" s="122"/>
      <c r="J177" s="123"/>
    </row>
    <row r="178" spans="1:10" s="2" customFormat="1" ht="15">
      <c r="A178" s="63"/>
      <c r="B178" s="37" t="s">
        <v>460</v>
      </c>
      <c r="C178" s="64"/>
      <c r="D178" s="65"/>
      <c r="E178" s="65"/>
      <c r="F178" s="65"/>
      <c r="G178" s="65"/>
      <c r="H178" s="65"/>
      <c r="I178" s="125"/>
      <c r="J178" s="126"/>
    </row>
    <row r="179" spans="1:10" ht="15">
      <c r="A179" s="56"/>
      <c r="B179" s="31"/>
      <c r="C179" s="39"/>
      <c r="D179" s="38"/>
      <c r="E179" s="38"/>
      <c r="F179" s="38"/>
      <c r="G179" s="38"/>
      <c r="H179" s="38"/>
      <c r="I179" s="122"/>
      <c r="J179" s="123"/>
    </row>
    <row r="180" spans="1:10" s="2" customFormat="1" ht="15">
      <c r="A180" s="56"/>
      <c r="B180" s="29" t="s">
        <v>456</v>
      </c>
      <c r="C180" s="57"/>
      <c r="D180" s="58"/>
      <c r="E180" s="58"/>
      <c r="F180" s="58"/>
      <c r="G180" s="58"/>
      <c r="H180" s="58"/>
      <c r="I180" s="122"/>
      <c r="J180" s="123"/>
    </row>
    <row r="181" spans="1:10" s="2" customFormat="1" ht="15">
      <c r="A181" s="28">
        <v>32</v>
      </c>
      <c r="B181" s="35" t="s">
        <v>341</v>
      </c>
      <c r="C181" s="59">
        <v>44866</v>
      </c>
      <c r="D181" s="60">
        <v>25047</v>
      </c>
      <c r="E181" s="61">
        <v>0</v>
      </c>
      <c r="F181" s="61">
        <f>E181+G181</f>
        <v>15</v>
      </c>
      <c r="G181" s="61">
        <f>H181-E181</f>
        <v>15</v>
      </c>
      <c r="H181" s="61">
        <v>15</v>
      </c>
      <c r="I181" s="124">
        <f>ROUND(G181*D181/12*2,0)+J181</f>
        <v>62618</v>
      </c>
      <c r="J181" s="123"/>
    </row>
    <row r="182" spans="1:10" s="2" customFormat="1" ht="15">
      <c r="A182" s="56"/>
      <c r="B182" s="35" t="s">
        <v>461</v>
      </c>
      <c r="C182" s="62"/>
      <c r="D182" s="58"/>
      <c r="E182" s="58"/>
      <c r="F182" s="58"/>
      <c r="G182" s="58"/>
      <c r="H182" s="58"/>
      <c r="I182" s="122"/>
      <c r="J182" s="123"/>
    </row>
    <row r="183" spans="1:10" s="2" customFormat="1" ht="15">
      <c r="A183" s="63"/>
      <c r="B183" s="37" t="s">
        <v>462</v>
      </c>
      <c r="C183" s="64"/>
      <c r="D183" s="65"/>
      <c r="E183" s="65"/>
      <c r="F183" s="65"/>
      <c r="G183" s="65"/>
      <c r="H183" s="65"/>
      <c r="I183" s="125"/>
      <c r="J183" s="126"/>
    </row>
    <row r="184" spans="1:10" ht="15">
      <c r="A184" s="56"/>
      <c r="B184" s="31"/>
      <c r="C184" s="39"/>
      <c r="D184" s="38"/>
      <c r="E184" s="38"/>
      <c r="F184" s="38"/>
      <c r="G184" s="38"/>
      <c r="H184" s="38"/>
      <c r="I184" s="122"/>
      <c r="J184" s="123"/>
    </row>
    <row r="185" spans="1:10" s="2" customFormat="1" ht="15">
      <c r="A185" s="56"/>
      <c r="B185" s="29" t="s">
        <v>456</v>
      </c>
      <c r="C185" s="57"/>
      <c r="D185" s="58"/>
      <c r="E185" s="58"/>
      <c r="F185" s="58"/>
      <c r="G185" s="58"/>
      <c r="H185" s="58"/>
      <c r="I185" s="122"/>
      <c r="J185" s="123"/>
    </row>
    <row r="186" spans="1:10" s="2" customFormat="1" ht="15">
      <c r="A186" s="28">
        <v>33</v>
      </c>
      <c r="B186" s="35" t="s">
        <v>341</v>
      </c>
      <c r="C186" s="59">
        <v>44866</v>
      </c>
      <c r="D186" s="60">
        <v>24571</v>
      </c>
      <c r="E186" s="61">
        <v>0</v>
      </c>
      <c r="F186" s="61">
        <f>E186+G186</f>
        <v>15</v>
      </c>
      <c r="G186" s="61">
        <f>H186-E186</f>
        <v>15</v>
      </c>
      <c r="H186" s="61">
        <v>15</v>
      </c>
      <c r="I186" s="124">
        <f>ROUND(G186*D186/12*2,0)+J186</f>
        <v>61428</v>
      </c>
      <c r="J186" s="123"/>
    </row>
    <row r="187" spans="1:10" s="2" customFormat="1" ht="15">
      <c r="A187" s="56"/>
      <c r="B187" s="35" t="s">
        <v>463</v>
      </c>
      <c r="C187" s="62"/>
      <c r="D187" s="58"/>
      <c r="E187" s="58"/>
      <c r="F187" s="58"/>
      <c r="G187" s="58"/>
      <c r="H187" s="58"/>
      <c r="I187" s="122"/>
      <c r="J187" s="123"/>
    </row>
    <row r="188" spans="1:10" s="2" customFormat="1" ht="15">
      <c r="A188" s="63"/>
      <c r="B188" s="37" t="s">
        <v>464</v>
      </c>
      <c r="C188" s="64"/>
      <c r="D188" s="65"/>
      <c r="E188" s="65"/>
      <c r="F188" s="65"/>
      <c r="G188" s="65"/>
      <c r="H188" s="65"/>
      <c r="I188" s="125"/>
      <c r="J188" s="126"/>
    </row>
    <row r="189" spans="1:10" ht="15">
      <c r="A189" s="56"/>
      <c r="B189" s="31"/>
      <c r="C189" s="39"/>
      <c r="D189" s="38"/>
      <c r="E189" s="38"/>
      <c r="F189" s="38"/>
      <c r="G189" s="38"/>
      <c r="H189" s="38"/>
      <c r="I189" s="122"/>
      <c r="J189" s="123"/>
    </row>
    <row r="190" spans="1:10" ht="15">
      <c r="A190" s="56"/>
      <c r="B190" s="29" t="s">
        <v>209</v>
      </c>
      <c r="C190" s="39"/>
      <c r="D190" s="38"/>
      <c r="E190" s="38"/>
      <c r="F190" s="38"/>
      <c r="G190" s="38"/>
      <c r="H190" s="38"/>
      <c r="I190" s="122"/>
      <c r="J190" s="123"/>
    </row>
    <row r="191" spans="1:10" s="2" customFormat="1" ht="15">
      <c r="A191" s="56"/>
      <c r="B191" s="29" t="s">
        <v>211</v>
      </c>
      <c r="C191" s="57"/>
      <c r="D191" s="58"/>
      <c r="E191" s="58"/>
      <c r="F191" s="58"/>
      <c r="G191" s="58"/>
      <c r="H191" s="58"/>
      <c r="I191" s="122"/>
      <c r="J191" s="123"/>
    </row>
    <row r="192" spans="1:10" s="2" customFormat="1" ht="15">
      <c r="A192" s="28">
        <v>34</v>
      </c>
      <c r="B192" s="35" t="s">
        <v>322</v>
      </c>
      <c r="C192" s="59">
        <v>44835</v>
      </c>
      <c r="D192" s="60">
        <v>5041</v>
      </c>
      <c r="E192" s="61">
        <v>10</v>
      </c>
      <c r="F192" s="61">
        <f>E192+G192</f>
        <v>25</v>
      </c>
      <c r="G192" s="61">
        <f>H192-E192</f>
        <v>15</v>
      </c>
      <c r="H192" s="61">
        <v>25</v>
      </c>
      <c r="I192" s="124">
        <f>ROUND(G192*D192/12*3,0)+J192</f>
        <v>18904</v>
      </c>
      <c r="J192" s="123"/>
    </row>
    <row r="193" spans="1:10" s="2" customFormat="1" ht="15">
      <c r="A193" s="56"/>
      <c r="B193" s="35" t="s">
        <v>465</v>
      </c>
      <c r="C193" s="62"/>
      <c r="D193" s="58"/>
      <c r="E193" s="58"/>
      <c r="F193" s="58"/>
      <c r="G193" s="58"/>
      <c r="H193" s="58"/>
      <c r="I193" s="122"/>
      <c r="J193" s="123"/>
    </row>
    <row r="194" spans="1:10" s="2" customFormat="1" ht="15">
      <c r="A194" s="63"/>
      <c r="B194" s="37" t="s">
        <v>466</v>
      </c>
      <c r="C194" s="64"/>
      <c r="D194" s="65"/>
      <c r="E194" s="65"/>
      <c r="F194" s="65"/>
      <c r="G194" s="65"/>
      <c r="H194" s="65"/>
      <c r="I194" s="125"/>
      <c r="J194" s="126"/>
    </row>
    <row r="195" spans="1:10" ht="15">
      <c r="A195" s="56"/>
      <c r="B195" s="31"/>
      <c r="C195" s="39"/>
      <c r="D195" s="38"/>
      <c r="E195" s="38"/>
      <c r="F195" s="38"/>
      <c r="G195" s="38"/>
      <c r="H195" s="38"/>
      <c r="I195" s="122"/>
      <c r="J195" s="123"/>
    </row>
    <row r="196" spans="1:10" s="2" customFormat="1" ht="15">
      <c r="A196" s="56"/>
      <c r="B196" s="29" t="s">
        <v>212</v>
      </c>
      <c r="C196" s="57"/>
      <c r="D196" s="58"/>
      <c r="E196" s="58"/>
      <c r="F196" s="58"/>
      <c r="G196" s="58"/>
      <c r="H196" s="58"/>
      <c r="I196" s="122"/>
      <c r="J196" s="123"/>
    </row>
    <row r="197" spans="1:10" s="2" customFormat="1" ht="15">
      <c r="A197" s="28">
        <v>35</v>
      </c>
      <c r="B197" s="35" t="s">
        <v>322</v>
      </c>
      <c r="C197" s="59">
        <v>44835</v>
      </c>
      <c r="D197" s="60">
        <v>5041</v>
      </c>
      <c r="E197" s="61">
        <v>36</v>
      </c>
      <c r="F197" s="61">
        <f>E197+G197</f>
        <v>100</v>
      </c>
      <c r="G197" s="61">
        <f>H197-E197</f>
        <v>64</v>
      </c>
      <c r="H197" s="61">
        <v>100</v>
      </c>
      <c r="I197" s="124">
        <f>ROUND(G197*D197/12*3,0)+J197</f>
        <v>80656</v>
      </c>
      <c r="J197" s="123"/>
    </row>
    <row r="198" spans="1:10" s="2" customFormat="1" ht="15">
      <c r="A198" s="56"/>
      <c r="B198" s="35" t="s">
        <v>467</v>
      </c>
      <c r="C198" s="62"/>
      <c r="D198" s="58"/>
      <c r="E198" s="58"/>
      <c r="F198" s="58"/>
      <c r="G198" s="58"/>
      <c r="H198" s="58"/>
      <c r="I198" s="122"/>
      <c r="J198" s="123"/>
    </row>
    <row r="199" spans="1:10" s="2" customFormat="1" ht="15">
      <c r="A199" s="63"/>
      <c r="B199" s="37" t="s">
        <v>468</v>
      </c>
      <c r="C199" s="64"/>
      <c r="D199" s="65"/>
      <c r="E199" s="65"/>
      <c r="F199" s="65"/>
      <c r="G199" s="65"/>
      <c r="H199" s="65"/>
      <c r="I199" s="125"/>
      <c r="J199" s="126"/>
    </row>
    <row r="200" spans="1:10" ht="15">
      <c r="A200" s="56"/>
      <c r="B200" s="31"/>
      <c r="C200" s="39"/>
      <c r="D200" s="38"/>
      <c r="E200" s="38"/>
      <c r="F200" s="38"/>
      <c r="G200" s="38"/>
      <c r="H200" s="38"/>
      <c r="I200" s="122"/>
      <c r="J200" s="123"/>
    </row>
    <row r="201" spans="1:10" s="2" customFormat="1" ht="15">
      <c r="A201" s="56"/>
      <c r="B201" s="29" t="s">
        <v>469</v>
      </c>
      <c r="C201" s="57"/>
      <c r="D201" s="58"/>
      <c r="E201" s="58"/>
      <c r="F201" s="58"/>
      <c r="G201" s="58"/>
      <c r="H201" s="58"/>
      <c r="I201" s="122"/>
      <c r="J201" s="123"/>
    </row>
    <row r="202" spans="1:10" s="2" customFormat="1" ht="15">
      <c r="A202" s="28">
        <v>36</v>
      </c>
      <c r="B202" s="35" t="s">
        <v>341</v>
      </c>
      <c r="C202" s="59">
        <v>44835</v>
      </c>
      <c r="D202" s="60">
        <v>21928</v>
      </c>
      <c r="E202" s="61">
        <v>0</v>
      </c>
      <c r="F202" s="61">
        <f>E202+G202</f>
        <v>15</v>
      </c>
      <c r="G202" s="61">
        <f>H202-E202</f>
        <v>15</v>
      </c>
      <c r="H202" s="61">
        <v>15</v>
      </c>
      <c r="I202" s="124">
        <f>ROUND(G202*D202/12*3,0)+J202</f>
        <v>82230</v>
      </c>
      <c r="J202" s="123"/>
    </row>
    <row r="203" spans="1:10" s="2" customFormat="1" ht="15">
      <c r="A203" s="56"/>
      <c r="B203" s="35" t="s">
        <v>470</v>
      </c>
      <c r="C203" s="62"/>
      <c r="D203" s="58"/>
      <c r="E203" s="58"/>
      <c r="F203" s="58"/>
      <c r="G203" s="58"/>
      <c r="H203" s="58"/>
      <c r="I203" s="122"/>
      <c r="J203" s="123"/>
    </row>
    <row r="204" spans="1:10" s="2" customFormat="1" ht="15">
      <c r="A204" s="63"/>
      <c r="B204" s="37" t="s">
        <v>471</v>
      </c>
      <c r="C204" s="64"/>
      <c r="D204" s="65"/>
      <c r="E204" s="65"/>
      <c r="F204" s="65"/>
      <c r="G204" s="65"/>
      <c r="H204" s="65"/>
      <c r="I204" s="125"/>
      <c r="J204" s="126"/>
    </row>
    <row r="205" spans="1:10" ht="15">
      <c r="A205" s="56"/>
      <c r="B205" s="31"/>
      <c r="C205" s="39"/>
      <c r="D205" s="38"/>
      <c r="E205" s="38"/>
      <c r="F205" s="38"/>
      <c r="G205" s="38"/>
      <c r="H205" s="38"/>
      <c r="I205" s="122"/>
      <c r="J205" s="123"/>
    </row>
    <row r="206" spans="1:10" s="2" customFormat="1" ht="15">
      <c r="A206" s="56"/>
      <c r="B206" s="29" t="s">
        <v>469</v>
      </c>
      <c r="C206" s="57"/>
      <c r="D206" s="58"/>
      <c r="E206" s="58"/>
      <c r="F206" s="58"/>
      <c r="G206" s="58"/>
      <c r="H206" s="58"/>
      <c r="I206" s="122"/>
      <c r="J206" s="123"/>
    </row>
    <row r="207" spans="1:10" s="2" customFormat="1" ht="15">
      <c r="A207" s="28">
        <v>37</v>
      </c>
      <c r="B207" s="35" t="s">
        <v>322</v>
      </c>
      <c r="C207" s="59">
        <v>44835</v>
      </c>
      <c r="D207" s="60">
        <v>5041</v>
      </c>
      <c r="E207" s="61">
        <v>41</v>
      </c>
      <c r="F207" s="61">
        <f>E207+G207</f>
        <v>101</v>
      </c>
      <c r="G207" s="61">
        <f>H207-E207</f>
        <v>60</v>
      </c>
      <c r="H207" s="61">
        <v>101</v>
      </c>
      <c r="I207" s="124">
        <f>ROUND(G207*D207/12*3,0)+J207</f>
        <v>75615</v>
      </c>
      <c r="J207" s="123"/>
    </row>
    <row r="208" spans="1:10" s="2" customFormat="1" ht="15">
      <c r="A208" s="56"/>
      <c r="B208" s="35" t="s">
        <v>472</v>
      </c>
      <c r="C208" s="62"/>
      <c r="D208" s="58"/>
      <c r="E208" s="58"/>
      <c r="F208" s="58"/>
      <c r="G208" s="58"/>
      <c r="H208" s="58"/>
      <c r="I208" s="122"/>
      <c r="J208" s="123"/>
    </row>
    <row r="209" spans="1:10" s="2" customFormat="1" ht="15">
      <c r="A209" s="63"/>
      <c r="B209" s="37" t="s">
        <v>473</v>
      </c>
      <c r="C209" s="64"/>
      <c r="D209" s="65"/>
      <c r="E209" s="65"/>
      <c r="F209" s="65"/>
      <c r="G209" s="65"/>
      <c r="H209" s="65"/>
      <c r="I209" s="125"/>
      <c r="J209" s="126"/>
    </row>
    <row r="210" spans="1:10" ht="15">
      <c r="A210" s="56"/>
      <c r="B210" s="31"/>
      <c r="C210" s="39"/>
      <c r="D210" s="38"/>
      <c r="E210" s="38"/>
      <c r="F210" s="38"/>
      <c r="G210" s="38"/>
      <c r="H210" s="38"/>
      <c r="I210" s="122"/>
      <c r="J210" s="123"/>
    </row>
    <row r="211" spans="1:10" s="2" customFormat="1" ht="15">
      <c r="A211" s="56"/>
      <c r="B211" s="29" t="s">
        <v>474</v>
      </c>
      <c r="C211" s="57"/>
      <c r="D211" s="58"/>
      <c r="E211" s="58"/>
      <c r="F211" s="58"/>
      <c r="G211" s="58"/>
      <c r="H211" s="58"/>
      <c r="I211" s="122"/>
      <c r="J211" s="123"/>
    </row>
    <row r="212" spans="1:10" s="2" customFormat="1" ht="15">
      <c r="A212" s="28">
        <v>38</v>
      </c>
      <c r="B212" s="35" t="s">
        <v>322</v>
      </c>
      <c r="C212" s="59">
        <v>44835</v>
      </c>
      <c r="D212" s="60">
        <v>5041</v>
      </c>
      <c r="E212" s="61">
        <v>26</v>
      </c>
      <c r="F212" s="61">
        <f>E212+G212</f>
        <v>50</v>
      </c>
      <c r="G212" s="61">
        <f>H212-E212</f>
        <v>24</v>
      </c>
      <c r="H212" s="61">
        <v>50</v>
      </c>
      <c r="I212" s="124">
        <f>ROUND(G212*D212/12*3,0)+J212</f>
        <v>30246</v>
      </c>
      <c r="J212" s="123"/>
    </row>
    <row r="213" spans="1:10" s="2" customFormat="1" ht="15">
      <c r="A213" s="56"/>
      <c r="B213" s="35" t="s">
        <v>475</v>
      </c>
      <c r="C213" s="62"/>
      <c r="D213" s="58"/>
      <c r="E213" s="58"/>
      <c r="F213" s="58"/>
      <c r="G213" s="58"/>
      <c r="H213" s="58"/>
      <c r="I213" s="122"/>
      <c r="J213" s="123"/>
    </row>
    <row r="214" spans="1:10" s="2" customFormat="1" ht="15">
      <c r="A214" s="63"/>
      <c r="B214" s="37" t="s">
        <v>476</v>
      </c>
      <c r="C214" s="64"/>
      <c r="D214" s="65"/>
      <c r="E214" s="65"/>
      <c r="F214" s="65"/>
      <c r="G214" s="65"/>
      <c r="H214" s="65"/>
      <c r="I214" s="125"/>
      <c r="J214" s="126"/>
    </row>
    <row r="215" spans="1:10" ht="15">
      <c r="A215" s="56"/>
      <c r="B215" s="31"/>
      <c r="C215" s="39"/>
      <c r="D215" s="38"/>
      <c r="E215" s="38"/>
      <c r="F215" s="38"/>
      <c r="G215" s="38"/>
      <c r="H215" s="38"/>
      <c r="I215" s="122"/>
      <c r="J215" s="123"/>
    </row>
    <row r="216" spans="1:10" ht="15">
      <c r="A216" s="56"/>
      <c r="B216" s="29" t="s">
        <v>343</v>
      </c>
      <c r="C216" s="39"/>
      <c r="D216" s="38"/>
      <c r="E216" s="38"/>
      <c r="F216" s="38"/>
      <c r="G216" s="38"/>
      <c r="H216" s="38"/>
      <c r="I216" s="122"/>
      <c r="J216" s="123"/>
    </row>
    <row r="217" spans="1:10" s="2" customFormat="1" ht="15">
      <c r="A217" s="56"/>
      <c r="B217" s="29" t="s">
        <v>380</v>
      </c>
      <c r="C217" s="57"/>
      <c r="D217" s="58"/>
      <c r="E217" s="58"/>
      <c r="F217" s="58"/>
      <c r="G217" s="58"/>
      <c r="H217" s="58"/>
      <c r="I217" s="122"/>
      <c r="J217" s="123"/>
    </row>
    <row r="218" spans="1:10" s="2" customFormat="1" ht="15">
      <c r="A218" s="28">
        <v>39</v>
      </c>
      <c r="B218" s="35" t="s">
        <v>477</v>
      </c>
      <c r="C218" s="59">
        <v>44835</v>
      </c>
      <c r="D218" s="60">
        <v>12377</v>
      </c>
      <c r="E218" s="61">
        <v>0</v>
      </c>
      <c r="F218" s="61">
        <f>E218+G218</f>
        <v>20</v>
      </c>
      <c r="G218" s="61">
        <f>H218-E218</f>
        <v>20</v>
      </c>
      <c r="H218" s="61">
        <v>20</v>
      </c>
      <c r="I218" s="124">
        <f>ROUND(G218*D218/12*3,0)+J218</f>
        <v>61885</v>
      </c>
      <c r="J218" s="123"/>
    </row>
    <row r="219" spans="1:10" s="2" customFormat="1" ht="15">
      <c r="A219" s="56"/>
      <c r="B219" s="35" t="s">
        <v>478</v>
      </c>
      <c r="C219" s="62"/>
      <c r="D219" s="58"/>
      <c r="E219" s="58"/>
      <c r="F219" s="58"/>
      <c r="G219" s="58"/>
      <c r="H219" s="58"/>
      <c r="I219" s="122"/>
      <c r="J219" s="123"/>
    </row>
    <row r="220" spans="1:10" s="2" customFormat="1" ht="15">
      <c r="A220" s="63"/>
      <c r="B220" s="37" t="s">
        <v>479</v>
      </c>
      <c r="C220" s="64"/>
      <c r="D220" s="65"/>
      <c r="E220" s="65"/>
      <c r="F220" s="65"/>
      <c r="G220" s="65"/>
      <c r="H220" s="65"/>
      <c r="I220" s="125"/>
      <c r="J220" s="126"/>
    </row>
    <row r="221" spans="1:10" ht="15">
      <c r="A221" s="56"/>
      <c r="B221" s="31"/>
      <c r="C221" s="39"/>
      <c r="D221" s="38"/>
      <c r="E221" s="38"/>
      <c r="F221" s="38"/>
      <c r="G221" s="38"/>
      <c r="H221" s="38"/>
      <c r="I221" s="122"/>
      <c r="J221" s="123"/>
    </row>
    <row r="222" spans="1:10" s="2" customFormat="1" ht="15">
      <c r="A222" s="56"/>
      <c r="B222" s="29" t="s">
        <v>380</v>
      </c>
      <c r="C222" s="57"/>
      <c r="D222" s="58"/>
      <c r="E222" s="58"/>
      <c r="F222" s="58"/>
      <c r="G222" s="58"/>
      <c r="H222" s="58"/>
      <c r="I222" s="122"/>
      <c r="J222" s="123"/>
    </row>
    <row r="223" spans="1:10" s="2" customFormat="1" ht="15">
      <c r="A223" s="28">
        <v>40</v>
      </c>
      <c r="B223" s="35" t="s">
        <v>340</v>
      </c>
      <c r="C223" s="59">
        <v>44835</v>
      </c>
      <c r="D223" s="60">
        <v>12377</v>
      </c>
      <c r="E223" s="61">
        <v>0</v>
      </c>
      <c r="F223" s="61">
        <f>E223+G223</f>
        <v>35</v>
      </c>
      <c r="G223" s="61">
        <f>H223-E223</f>
        <v>35</v>
      </c>
      <c r="H223" s="61">
        <v>35</v>
      </c>
      <c r="I223" s="124">
        <f>ROUND(G223*D223/12*3,0)+J223</f>
        <v>108299</v>
      </c>
      <c r="J223" s="123"/>
    </row>
    <row r="224" spans="1:10" s="2" customFormat="1" ht="15">
      <c r="A224" s="56"/>
      <c r="B224" s="35" t="s">
        <v>344</v>
      </c>
      <c r="C224" s="62"/>
      <c r="D224" s="58"/>
      <c r="E224" s="58"/>
      <c r="F224" s="58"/>
      <c r="G224" s="58"/>
      <c r="H224" s="58"/>
      <c r="I224" s="122"/>
      <c r="J224" s="123"/>
    </row>
    <row r="225" spans="1:10" s="2" customFormat="1" ht="15">
      <c r="A225" s="63"/>
      <c r="B225" s="37" t="s">
        <v>480</v>
      </c>
      <c r="C225" s="64"/>
      <c r="D225" s="65"/>
      <c r="E225" s="65"/>
      <c r="F225" s="65"/>
      <c r="G225" s="65"/>
      <c r="H225" s="65"/>
      <c r="I225" s="125"/>
      <c r="J225" s="126"/>
    </row>
    <row r="226" spans="1:10" ht="15">
      <c r="A226" s="56"/>
      <c r="B226" s="31"/>
      <c r="C226" s="39"/>
      <c r="D226" s="38"/>
      <c r="E226" s="38"/>
      <c r="F226" s="38"/>
      <c r="G226" s="38"/>
      <c r="H226" s="38"/>
      <c r="I226" s="122"/>
      <c r="J226" s="123"/>
    </row>
    <row r="227" spans="1:10" s="2" customFormat="1" ht="15">
      <c r="A227" s="56"/>
      <c r="B227" s="29" t="s">
        <v>380</v>
      </c>
      <c r="C227" s="57"/>
      <c r="D227" s="58"/>
      <c r="E227" s="58"/>
      <c r="F227" s="58"/>
      <c r="G227" s="58"/>
      <c r="H227" s="58"/>
      <c r="I227" s="122"/>
      <c r="J227" s="123"/>
    </row>
    <row r="228" spans="1:10" s="2" customFormat="1" ht="15">
      <c r="A228" s="28">
        <v>41</v>
      </c>
      <c r="B228" s="35" t="s">
        <v>340</v>
      </c>
      <c r="C228" s="59">
        <v>44866</v>
      </c>
      <c r="D228" s="60">
        <v>12377</v>
      </c>
      <c r="E228" s="61">
        <v>0</v>
      </c>
      <c r="F228" s="61">
        <f>E228+G228</f>
        <v>30</v>
      </c>
      <c r="G228" s="61">
        <f>H228-E228</f>
        <v>30</v>
      </c>
      <c r="H228" s="61">
        <v>30</v>
      </c>
      <c r="I228" s="124">
        <f>ROUND(G228*D228/12*2,0)+J228</f>
        <v>61885</v>
      </c>
      <c r="J228" s="123"/>
    </row>
    <row r="229" spans="1:10" s="2" customFormat="1" ht="15">
      <c r="A229" s="56"/>
      <c r="B229" s="35" t="s">
        <v>481</v>
      </c>
      <c r="C229" s="62"/>
      <c r="D229" s="58"/>
      <c r="E229" s="58"/>
      <c r="F229" s="58"/>
      <c r="G229" s="58"/>
      <c r="H229" s="58"/>
      <c r="I229" s="122"/>
      <c r="J229" s="123"/>
    </row>
    <row r="230" spans="1:10" s="2" customFormat="1" ht="15">
      <c r="A230" s="63"/>
      <c r="B230" s="37" t="s">
        <v>482</v>
      </c>
      <c r="C230" s="64"/>
      <c r="D230" s="65"/>
      <c r="E230" s="65"/>
      <c r="F230" s="65"/>
      <c r="G230" s="65"/>
      <c r="H230" s="65"/>
      <c r="I230" s="125"/>
      <c r="J230" s="126"/>
    </row>
    <row r="231" spans="1:10" ht="15">
      <c r="A231" s="56"/>
      <c r="B231" s="31"/>
      <c r="C231" s="39"/>
      <c r="D231" s="38"/>
      <c r="E231" s="38"/>
      <c r="F231" s="38"/>
      <c r="G231" s="38"/>
      <c r="H231" s="38"/>
      <c r="I231" s="122"/>
      <c r="J231" s="123"/>
    </row>
    <row r="232" spans="1:10" s="2" customFormat="1" ht="15">
      <c r="A232" s="56"/>
      <c r="B232" s="29" t="s">
        <v>380</v>
      </c>
      <c r="C232" s="57"/>
      <c r="D232" s="58"/>
      <c r="E232" s="58"/>
      <c r="F232" s="58"/>
      <c r="G232" s="58"/>
      <c r="H232" s="58"/>
      <c r="I232" s="122"/>
      <c r="J232" s="123"/>
    </row>
    <row r="233" spans="1:10" s="2" customFormat="1" ht="15">
      <c r="A233" s="28">
        <v>42</v>
      </c>
      <c r="B233" s="35" t="s">
        <v>339</v>
      </c>
      <c r="C233" s="59">
        <v>44835</v>
      </c>
      <c r="D233" s="60">
        <v>5322</v>
      </c>
      <c r="E233" s="61">
        <v>30</v>
      </c>
      <c r="F233" s="61">
        <f>E233+G233</f>
        <v>50</v>
      </c>
      <c r="G233" s="61">
        <f>H233-E233</f>
        <v>20</v>
      </c>
      <c r="H233" s="61">
        <v>50</v>
      </c>
      <c r="I233" s="124">
        <f>ROUND(G233*D233/12*3,0)+J233</f>
        <v>26610</v>
      </c>
      <c r="J233" s="123"/>
    </row>
    <row r="234" spans="1:10" s="2" customFormat="1" ht="15">
      <c r="A234" s="56"/>
      <c r="B234" s="35" t="s">
        <v>344</v>
      </c>
      <c r="C234" s="62"/>
      <c r="D234" s="58"/>
      <c r="E234" s="58"/>
      <c r="F234" s="58"/>
      <c r="G234" s="58"/>
      <c r="H234" s="58"/>
      <c r="I234" s="122"/>
      <c r="J234" s="123"/>
    </row>
    <row r="235" spans="1:10" s="2" customFormat="1" ht="15">
      <c r="A235" s="63"/>
      <c r="B235" s="37" t="s">
        <v>483</v>
      </c>
      <c r="C235" s="64"/>
      <c r="D235" s="65"/>
      <c r="E235" s="65"/>
      <c r="F235" s="65"/>
      <c r="G235" s="65"/>
      <c r="H235" s="65"/>
      <c r="I235" s="125"/>
      <c r="J235" s="126"/>
    </row>
    <row r="236" spans="1:10" ht="15">
      <c r="A236" s="56"/>
      <c r="B236" s="31"/>
      <c r="C236" s="39"/>
      <c r="D236" s="38"/>
      <c r="E236" s="38"/>
      <c r="F236" s="38"/>
      <c r="G236" s="38"/>
      <c r="H236" s="38"/>
      <c r="I236" s="122"/>
      <c r="J236" s="123"/>
    </row>
    <row r="237" spans="1:10" s="2" customFormat="1" ht="15">
      <c r="A237" s="56"/>
      <c r="B237" s="29" t="s">
        <v>380</v>
      </c>
      <c r="C237" s="57"/>
      <c r="D237" s="58"/>
      <c r="E237" s="58"/>
      <c r="F237" s="58"/>
      <c r="G237" s="58"/>
      <c r="H237" s="58"/>
      <c r="I237" s="122"/>
      <c r="J237" s="123"/>
    </row>
    <row r="238" spans="1:10" s="2" customFormat="1" ht="15">
      <c r="A238" s="28">
        <v>43</v>
      </c>
      <c r="B238" s="35" t="s">
        <v>339</v>
      </c>
      <c r="C238" s="59">
        <v>44835</v>
      </c>
      <c r="D238" s="60">
        <v>5322</v>
      </c>
      <c r="E238" s="61">
        <v>30</v>
      </c>
      <c r="F238" s="61">
        <f>E238+G238</f>
        <v>50</v>
      </c>
      <c r="G238" s="61">
        <f>H238-E238</f>
        <v>20</v>
      </c>
      <c r="H238" s="61">
        <v>50</v>
      </c>
      <c r="I238" s="124">
        <f>ROUND(G238*D238/12*3,0)+J238</f>
        <v>26610</v>
      </c>
      <c r="J238" s="123"/>
    </row>
    <row r="239" spans="1:10" s="2" customFormat="1" ht="15">
      <c r="A239" s="56"/>
      <c r="B239" s="35" t="s">
        <v>484</v>
      </c>
      <c r="C239" s="62"/>
      <c r="D239" s="58"/>
      <c r="E239" s="58"/>
      <c r="F239" s="58"/>
      <c r="G239" s="58"/>
      <c r="H239" s="58"/>
      <c r="I239" s="122"/>
      <c r="J239" s="123"/>
    </row>
    <row r="240" spans="1:10" s="2" customFormat="1" ht="15">
      <c r="A240" s="63"/>
      <c r="B240" s="37" t="s">
        <v>485</v>
      </c>
      <c r="C240" s="64"/>
      <c r="D240" s="65"/>
      <c r="E240" s="65"/>
      <c r="F240" s="65"/>
      <c r="G240" s="65"/>
      <c r="H240" s="65"/>
      <c r="I240" s="125"/>
      <c r="J240" s="126"/>
    </row>
    <row r="241" spans="1:10" ht="15">
      <c r="A241" s="56"/>
      <c r="B241" s="31"/>
      <c r="C241" s="39"/>
      <c r="D241" s="38"/>
      <c r="E241" s="38"/>
      <c r="F241" s="38"/>
      <c r="G241" s="38"/>
      <c r="H241" s="38"/>
      <c r="I241" s="122"/>
      <c r="J241" s="123"/>
    </row>
    <row r="242" spans="1:10" s="2" customFormat="1" ht="15">
      <c r="A242" s="56"/>
      <c r="B242" s="29" t="s">
        <v>380</v>
      </c>
      <c r="C242" s="57"/>
      <c r="D242" s="58"/>
      <c r="E242" s="58"/>
      <c r="F242" s="58"/>
      <c r="G242" s="58"/>
      <c r="H242" s="58"/>
      <c r="I242" s="122"/>
      <c r="J242" s="123"/>
    </row>
    <row r="243" spans="1:10" s="2" customFormat="1" ht="15">
      <c r="A243" s="28">
        <v>44</v>
      </c>
      <c r="B243" s="35" t="s">
        <v>486</v>
      </c>
      <c r="C243" s="59">
        <v>44835</v>
      </c>
      <c r="D243" s="60">
        <v>5605</v>
      </c>
      <c r="E243" s="61">
        <v>30</v>
      </c>
      <c r="F243" s="61">
        <f>E243+G243</f>
        <v>50</v>
      </c>
      <c r="G243" s="61">
        <f>H243-E243</f>
        <v>20</v>
      </c>
      <c r="H243" s="61">
        <v>50</v>
      </c>
      <c r="I243" s="124">
        <f>ROUND(G243*D243/12*3,0)+J243</f>
        <v>28025</v>
      </c>
      <c r="J243" s="123"/>
    </row>
    <row r="244" spans="1:10" s="2" customFormat="1" ht="15">
      <c r="A244" s="56"/>
      <c r="B244" s="35" t="s">
        <v>344</v>
      </c>
      <c r="C244" s="62"/>
      <c r="D244" s="58"/>
      <c r="E244" s="58"/>
      <c r="F244" s="58"/>
      <c r="G244" s="58"/>
      <c r="H244" s="58"/>
      <c r="I244" s="122"/>
      <c r="J244" s="123"/>
    </row>
    <row r="245" spans="1:10" s="2" customFormat="1" ht="15">
      <c r="A245" s="63"/>
      <c r="B245" s="37" t="s">
        <v>487</v>
      </c>
      <c r="C245" s="64"/>
      <c r="D245" s="65"/>
      <c r="E245" s="65"/>
      <c r="F245" s="65"/>
      <c r="G245" s="65"/>
      <c r="H245" s="65"/>
      <c r="I245" s="125"/>
      <c r="J245" s="126"/>
    </row>
    <row r="246" spans="1:10" ht="15">
      <c r="A246" s="56"/>
      <c r="B246" s="31"/>
      <c r="C246" s="39"/>
      <c r="D246" s="38"/>
      <c r="E246" s="38"/>
      <c r="F246" s="38"/>
      <c r="G246" s="38"/>
      <c r="H246" s="38"/>
      <c r="I246" s="122"/>
      <c r="J246" s="123"/>
    </row>
    <row r="247" spans="1:10" s="2" customFormat="1" ht="15">
      <c r="A247" s="56"/>
      <c r="B247" s="29" t="s">
        <v>380</v>
      </c>
      <c r="C247" s="57"/>
      <c r="D247" s="58"/>
      <c r="E247" s="58"/>
      <c r="F247" s="58"/>
      <c r="G247" s="58"/>
      <c r="H247" s="58"/>
      <c r="I247" s="122"/>
      <c r="J247" s="123"/>
    </row>
    <row r="248" spans="1:10" s="2" customFormat="1" ht="15">
      <c r="A248" s="28">
        <v>45</v>
      </c>
      <c r="B248" s="35" t="s">
        <v>412</v>
      </c>
      <c r="C248" s="59">
        <v>44896</v>
      </c>
      <c r="D248" s="60">
        <v>5605</v>
      </c>
      <c r="E248" s="61">
        <v>0</v>
      </c>
      <c r="F248" s="61">
        <f>E248+G248</f>
        <v>80</v>
      </c>
      <c r="G248" s="61">
        <f>H248-E248</f>
        <v>80</v>
      </c>
      <c r="H248" s="61">
        <v>80</v>
      </c>
      <c r="I248" s="124">
        <f>ROUND(G248*D248/12*1,0)+J248</f>
        <v>37367</v>
      </c>
      <c r="J248" s="123"/>
    </row>
    <row r="249" spans="1:10" s="2" customFormat="1" ht="15">
      <c r="A249" s="56"/>
      <c r="B249" s="35" t="s">
        <v>344</v>
      </c>
      <c r="C249" s="62"/>
      <c r="D249" s="58"/>
      <c r="E249" s="58"/>
      <c r="F249" s="58"/>
      <c r="G249" s="58"/>
      <c r="H249" s="58"/>
      <c r="I249" s="122"/>
      <c r="J249" s="123"/>
    </row>
    <row r="250" spans="1:10" s="2" customFormat="1" ht="15">
      <c r="A250" s="63"/>
      <c r="B250" s="37" t="s">
        <v>488</v>
      </c>
      <c r="C250" s="64"/>
      <c r="D250" s="65"/>
      <c r="E250" s="65"/>
      <c r="F250" s="65"/>
      <c r="G250" s="65"/>
      <c r="H250" s="65"/>
      <c r="I250" s="125"/>
      <c r="J250" s="126"/>
    </row>
    <row r="251" spans="1:10" ht="15">
      <c r="A251" s="56"/>
      <c r="B251" s="31"/>
      <c r="C251" s="39"/>
      <c r="D251" s="38"/>
      <c r="E251" s="38"/>
      <c r="F251" s="38"/>
      <c r="G251" s="38"/>
      <c r="H251" s="38"/>
      <c r="I251" s="122"/>
      <c r="J251" s="123"/>
    </row>
    <row r="252" spans="1:10" ht="15">
      <c r="A252" s="56"/>
      <c r="B252" s="29" t="s">
        <v>384</v>
      </c>
      <c r="C252" s="39"/>
      <c r="D252" s="38"/>
      <c r="E252" s="38"/>
      <c r="F252" s="38"/>
      <c r="G252" s="38"/>
      <c r="H252" s="38"/>
      <c r="I252" s="122"/>
      <c r="J252" s="123"/>
    </row>
    <row r="253" spans="1:10" s="2" customFormat="1" ht="15">
      <c r="A253" s="56"/>
      <c r="B253" s="29" t="s">
        <v>227</v>
      </c>
      <c r="C253" s="57"/>
      <c r="D253" s="58"/>
      <c r="E253" s="58"/>
      <c r="F253" s="58"/>
      <c r="G253" s="58"/>
      <c r="H253" s="58"/>
      <c r="I253" s="122"/>
      <c r="J253" s="123"/>
    </row>
    <row r="254" spans="1:10" s="2" customFormat="1" ht="15">
      <c r="A254" s="28">
        <v>46</v>
      </c>
      <c r="B254" s="35" t="s">
        <v>340</v>
      </c>
      <c r="C254" s="59">
        <v>44896</v>
      </c>
      <c r="D254" s="60">
        <v>12377</v>
      </c>
      <c r="E254" s="61">
        <v>0</v>
      </c>
      <c r="F254" s="61">
        <f>E254+G254</f>
        <v>30</v>
      </c>
      <c r="G254" s="61">
        <f>H254-E254</f>
        <v>30</v>
      </c>
      <c r="H254" s="61">
        <v>30</v>
      </c>
      <c r="I254" s="124">
        <f>ROUND(G254*D254/12*1,0)+J254</f>
        <v>30943</v>
      </c>
      <c r="J254" s="123"/>
    </row>
    <row r="255" spans="1:10" s="2" customFormat="1" ht="15">
      <c r="A255" s="56"/>
      <c r="B255" s="35" t="s">
        <v>489</v>
      </c>
      <c r="C255" s="62"/>
      <c r="D255" s="58"/>
      <c r="E255" s="58"/>
      <c r="F255" s="58"/>
      <c r="G255" s="58"/>
      <c r="H255" s="58"/>
      <c r="I255" s="122"/>
      <c r="J255" s="123"/>
    </row>
    <row r="256" spans="1:10" s="2" customFormat="1" ht="15">
      <c r="A256" s="63"/>
      <c r="B256" s="37" t="s">
        <v>490</v>
      </c>
      <c r="C256" s="64"/>
      <c r="D256" s="65"/>
      <c r="E256" s="65"/>
      <c r="F256" s="65"/>
      <c r="G256" s="65"/>
      <c r="H256" s="65"/>
      <c r="I256" s="125"/>
      <c r="J256" s="126"/>
    </row>
    <row r="257" spans="1:10" ht="15">
      <c r="A257" s="56"/>
      <c r="B257" s="31"/>
      <c r="C257" s="39"/>
      <c r="D257" s="38"/>
      <c r="E257" s="38"/>
      <c r="F257" s="38"/>
      <c r="G257" s="38"/>
      <c r="H257" s="38"/>
      <c r="I257" s="122"/>
      <c r="J257" s="123"/>
    </row>
    <row r="258" spans="1:10" s="2" customFormat="1" ht="15">
      <c r="A258" s="56"/>
      <c r="B258" s="29" t="s">
        <v>227</v>
      </c>
      <c r="C258" s="57"/>
      <c r="D258" s="58"/>
      <c r="E258" s="58"/>
      <c r="F258" s="58"/>
      <c r="G258" s="58"/>
      <c r="H258" s="58"/>
      <c r="I258" s="122"/>
      <c r="J258" s="123"/>
    </row>
    <row r="259" spans="1:10" s="2" customFormat="1" ht="15">
      <c r="A259" s="28">
        <v>47</v>
      </c>
      <c r="B259" s="35" t="s">
        <v>397</v>
      </c>
      <c r="C259" s="59">
        <v>44896</v>
      </c>
      <c r="D259" s="60">
        <v>25047</v>
      </c>
      <c r="E259" s="61">
        <v>0</v>
      </c>
      <c r="F259" s="61">
        <f>E259+G259</f>
        <v>15</v>
      </c>
      <c r="G259" s="61">
        <f>H259-E259</f>
        <v>15</v>
      </c>
      <c r="H259" s="61">
        <v>15</v>
      </c>
      <c r="I259" s="124">
        <f>ROUND(G259*D259/12*1,0)+J259</f>
        <v>31309</v>
      </c>
      <c r="J259" s="123"/>
    </row>
    <row r="260" spans="1:10" s="2" customFormat="1" ht="15">
      <c r="A260" s="56"/>
      <c r="B260" s="35" t="s">
        <v>491</v>
      </c>
      <c r="C260" s="62"/>
      <c r="D260" s="58"/>
      <c r="E260" s="58"/>
      <c r="F260" s="58"/>
      <c r="G260" s="58"/>
      <c r="H260" s="58"/>
      <c r="I260" s="122"/>
      <c r="J260" s="123"/>
    </row>
    <row r="261" spans="1:10" s="2" customFormat="1" ht="15">
      <c r="A261" s="63"/>
      <c r="B261" s="37" t="s">
        <v>492</v>
      </c>
      <c r="C261" s="64"/>
      <c r="D261" s="65"/>
      <c r="E261" s="65"/>
      <c r="F261" s="65"/>
      <c r="G261" s="65"/>
      <c r="H261" s="65"/>
      <c r="I261" s="125"/>
      <c r="J261" s="126"/>
    </row>
    <row r="262" spans="1:10" ht="15">
      <c r="A262" s="56"/>
      <c r="B262" s="31"/>
      <c r="C262" s="39"/>
      <c r="D262" s="38"/>
      <c r="E262" s="38"/>
      <c r="F262" s="38"/>
      <c r="G262" s="38"/>
      <c r="H262" s="38"/>
      <c r="I262" s="122"/>
      <c r="J262" s="123"/>
    </row>
    <row r="263" spans="1:10" s="2" customFormat="1" ht="15">
      <c r="A263" s="56"/>
      <c r="B263" s="29" t="s">
        <v>227</v>
      </c>
      <c r="C263" s="57"/>
      <c r="D263" s="58"/>
      <c r="E263" s="58"/>
      <c r="F263" s="58"/>
      <c r="G263" s="58"/>
      <c r="H263" s="58"/>
      <c r="I263" s="122"/>
      <c r="J263" s="123"/>
    </row>
    <row r="264" spans="1:10" s="2" customFormat="1" ht="15">
      <c r="A264" s="28">
        <v>48</v>
      </c>
      <c r="B264" s="35" t="s">
        <v>397</v>
      </c>
      <c r="C264" s="59">
        <v>44896</v>
      </c>
      <c r="D264" s="60">
        <v>25047</v>
      </c>
      <c r="E264" s="61">
        <v>0</v>
      </c>
      <c r="F264" s="61">
        <f>E264+G264</f>
        <v>15</v>
      </c>
      <c r="G264" s="61">
        <f>H264-E264</f>
        <v>15</v>
      </c>
      <c r="H264" s="61">
        <v>15</v>
      </c>
      <c r="I264" s="124">
        <f>ROUND(G264*D264/12*1,0)+J264</f>
        <v>31309</v>
      </c>
      <c r="J264" s="123"/>
    </row>
    <row r="265" spans="1:10" s="2" customFormat="1" ht="15">
      <c r="A265" s="56"/>
      <c r="B265" s="35" t="s">
        <v>493</v>
      </c>
      <c r="C265" s="62"/>
      <c r="D265" s="58"/>
      <c r="E265" s="58"/>
      <c r="F265" s="58"/>
      <c r="G265" s="58"/>
      <c r="H265" s="58"/>
      <c r="I265" s="122"/>
      <c r="J265" s="123"/>
    </row>
    <row r="266" spans="1:10" s="2" customFormat="1" ht="15">
      <c r="A266" s="63"/>
      <c r="B266" s="37" t="s">
        <v>494</v>
      </c>
      <c r="C266" s="64"/>
      <c r="D266" s="65"/>
      <c r="E266" s="65"/>
      <c r="F266" s="65"/>
      <c r="G266" s="65"/>
      <c r="H266" s="65"/>
      <c r="I266" s="125"/>
      <c r="J266" s="126"/>
    </row>
    <row r="267" spans="1:10" ht="15">
      <c r="A267" s="56"/>
      <c r="B267" s="31"/>
      <c r="C267" s="39"/>
      <c r="D267" s="38"/>
      <c r="E267" s="38"/>
      <c r="F267" s="38"/>
      <c r="G267" s="38"/>
      <c r="H267" s="38"/>
      <c r="I267" s="122"/>
      <c r="J267" s="123"/>
    </row>
    <row r="268" spans="1:10" s="2" customFormat="1" ht="15">
      <c r="A268" s="56"/>
      <c r="B268" s="29" t="s">
        <v>495</v>
      </c>
      <c r="C268" s="57"/>
      <c r="D268" s="58"/>
      <c r="E268" s="58"/>
      <c r="F268" s="58"/>
      <c r="G268" s="58"/>
      <c r="H268" s="58"/>
      <c r="I268" s="122"/>
      <c r="J268" s="123"/>
    </row>
    <row r="269" spans="1:10" s="2" customFormat="1" ht="15">
      <c r="A269" s="28">
        <v>49</v>
      </c>
      <c r="B269" s="35" t="s">
        <v>339</v>
      </c>
      <c r="C269" s="59">
        <v>44866</v>
      </c>
      <c r="D269" s="60">
        <v>5322</v>
      </c>
      <c r="E269" s="61">
        <v>0</v>
      </c>
      <c r="F269" s="61">
        <f>E269+G269</f>
        <v>30</v>
      </c>
      <c r="G269" s="61">
        <f>H269-E269</f>
        <v>30</v>
      </c>
      <c r="H269" s="61">
        <v>30</v>
      </c>
      <c r="I269" s="124">
        <f>ROUND(G269*D269/12*2,0)+J269</f>
        <v>26610</v>
      </c>
      <c r="J269" s="123"/>
    </row>
    <row r="270" spans="1:10" s="2" customFormat="1" ht="15">
      <c r="A270" s="56"/>
      <c r="B270" s="35" t="s">
        <v>496</v>
      </c>
      <c r="C270" s="62"/>
      <c r="D270" s="58"/>
      <c r="E270" s="58"/>
      <c r="F270" s="58"/>
      <c r="G270" s="58"/>
      <c r="H270" s="58"/>
      <c r="I270" s="122"/>
      <c r="J270" s="123"/>
    </row>
    <row r="271" spans="1:10" s="2" customFormat="1" ht="15">
      <c r="A271" s="63"/>
      <c r="B271" s="37" t="s">
        <v>497</v>
      </c>
      <c r="C271" s="64"/>
      <c r="D271" s="65"/>
      <c r="E271" s="65"/>
      <c r="F271" s="65"/>
      <c r="G271" s="65"/>
      <c r="H271" s="65"/>
      <c r="I271" s="125"/>
      <c r="J271" s="126"/>
    </row>
    <row r="272" spans="1:10" ht="15">
      <c r="A272" s="56"/>
      <c r="B272" s="31"/>
      <c r="C272" s="39"/>
      <c r="D272" s="38"/>
      <c r="E272" s="38"/>
      <c r="F272" s="38"/>
      <c r="G272" s="38"/>
      <c r="H272" s="38"/>
      <c r="I272" s="122"/>
      <c r="J272" s="123"/>
    </row>
    <row r="273" spans="1:10" ht="15">
      <c r="A273" s="56"/>
      <c r="B273" s="29" t="s">
        <v>244</v>
      </c>
      <c r="C273" s="39"/>
      <c r="D273" s="38"/>
      <c r="E273" s="38"/>
      <c r="F273" s="38"/>
      <c r="G273" s="38"/>
      <c r="H273" s="38"/>
      <c r="I273" s="122"/>
      <c r="J273" s="123"/>
    </row>
    <row r="274" spans="1:10" s="2" customFormat="1" ht="15">
      <c r="A274" s="56"/>
      <c r="B274" s="29" t="s">
        <v>498</v>
      </c>
      <c r="C274" s="57"/>
      <c r="D274" s="58"/>
      <c r="E274" s="58"/>
      <c r="F274" s="58"/>
      <c r="G274" s="58"/>
      <c r="H274" s="58"/>
      <c r="I274" s="122"/>
      <c r="J274" s="123"/>
    </row>
    <row r="275" spans="1:10" s="2" customFormat="1" ht="15">
      <c r="A275" s="28">
        <v>50</v>
      </c>
      <c r="B275" s="35" t="s">
        <v>339</v>
      </c>
      <c r="C275" s="59">
        <v>44805</v>
      </c>
      <c r="D275" s="60">
        <v>5322</v>
      </c>
      <c r="E275" s="61">
        <v>0</v>
      </c>
      <c r="F275" s="61">
        <f>E275+G275</f>
        <v>30</v>
      </c>
      <c r="G275" s="61">
        <f>H275-E275</f>
        <v>30</v>
      </c>
      <c r="H275" s="61">
        <v>30</v>
      </c>
      <c r="I275" s="124">
        <f>ROUND(G275*D275/12*4,0)+J275</f>
        <v>53220</v>
      </c>
      <c r="J275" s="123"/>
    </row>
    <row r="276" spans="1:10" s="2" customFormat="1" ht="15">
      <c r="A276" s="56"/>
      <c r="B276" s="35" t="s">
        <v>499</v>
      </c>
      <c r="C276" s="62"/>
      <c r="D276" s="58"/>
      <c r="E276" s="58"/>
      <c r="F276" s="58"/>
      <c r="G276" s="58"/>
      <c r="H276" s="58"/>
      <c r="I276" s="122"/>
      <c r="J276" s="123"/>
    </row>
    <row r="277" spans="1:10" s="2" customFormat="1" ht="15">
      <c r="A277" s="63"/>
      <c r="B277" s="37" t="s">
        <v>500</v>
      </c>
      <c r="C277" s="64"/>
      <c r="D277" s="65"/>
      <c r="E277" s="65"/>
      <c r="F277" s="65"/>
      <c r="G277" s="65"/>
      <c r="H277" s="65"/>
      <c r="I277" s="125"/>
      <c r="J277" s="126"/>
    </row>
    <row r="278" spans="1:10" ht="15">
      <c r="A278" s="56"/>
      <c r="B278" s="31"/>
      <c r="C278" s="39"/>
      <c r="D278" s="38"/>
      <c r="E278" s="38"/>
      <c r="F278" s="38"/>
      <c r="G278" s="38"/>
      <c r="H278" s="38"/>
      <c r="I278" s="122"/>
      <c r="J278" s="123"/>
    </row>
    <row r="279" spans="1:10" s="2" customFormat="1" ht="15">
      <c r="A279" s="56"/>
      <c r="B279" s="29" t="s">
        <v>501</v>
      </c>
      <c r="C279" s="57"/>
      <c r="D279" s="58"/>
      <c r="E279" s="58"/>
      <c r="F279" s="58"/>
      <c r="G279" s="58"/>
      <c r="H279" s="58"/>
      <c r="I279" s="122"/>
      <c r="J279" s="123"/>
    </row>
    <row r="280" spans="1:10" s="2" customFormat="1" ht="15">
      <c r="A280" s="28">
        <v>51</v>
      </c>
      <c r="B280" s="35" t="s">
        <v>339</v>
      </c>
      <c r="C280" s="59">
        <v>44805</v>
      </c>
      <c r="D280" s="60">
        <v>5322</v>
      </c>
      <c r="E280" s="61">
        <v>45</v>
      </c>
      <c r="F280" s="61">
        <f>E280+G280</f>
        <v>55</v>
      </c>
      <c r="G280" s="61">
        <f>H280-E280</f>
        <v>10</v>
      </c>
      <c r="H280" s="61">
        <v>55</v>
      </c>
      <c r="I280" s="124">
        <f>ROUND(G280*D280/12*4,0)+J280</f>
        <v>17740</v>
      </c>
      <c r="J280" s="123"/>
    </row>
    <row r="281" spans="1:10" s="2" customFormat="1" ht="15">
      <c r="A281" s="56"/>
      <c r="B281" s="35" t="s">
        <v>502</v>
      </c>
      <c r="C281" s="62"/>
      <c r="D281" s="58"/>
      <c r="E281" s="58"/>
      <c r="F281" s="58"/>
      <c r="G281" s="58"/>
      <c r="H281" s="58"/>
      <c r="I281" s="122"/>
      <c r="J281" s="123"/>
    </row>
    <row r="282" spans="1:10" s="2" customFormat="1" ht="15">
      <c r="A282" s="63"/>
      <c r="B282" s="37" t="s">
        <v>503</v>
      </c>
      <c r="C282" s="64"/>
      <c r="D282" s="65"/>
      <c r="E282" s="65"/>
      <c r="F282" s="65"/>
      <c r="G282" s="65"/>
      <c r="H282" s="65"/>
      <c r="I282" s="125"/>
      <c r="J282" s="126"/>
    </row>
    <row r="283" spans="1:10" ht="15">
      <c r="A283" s="56"/>
      <c r="B283" s="31"/>
      <c r="C283" s="39"/>
      <c r="D283" s="38"/>
      <c r="E283" s="38"/>
      <c r="F283" s="38"/>
      <c r="G283" s="38"/>
      <c r="H283" s="38"/>
      <c r="I283" s="122"/>
      <c r="J283" s="123"/>
    </row>
    <row r="284" spans="1:10" s="2" customFormat="1" ht="15">
      <c r="A284" s="56"/>
      <c r="B284" s="29" t="s">
        <v>501</v>
      </c>
      <c r="C284" s="57"/>
      <c r="D284" s="58"/>
      <c r="E284" s="58"/>
      <c r="F284" s="58"/>
      <c r="G284" s="58"/>
      <c r="H284" s="58"/>
      <c r="I284" s="122"/>
      <c r="J284" s="123"/>
    </row>
    <row r="285" spans="1:10" s="2" customFormat="1" ht="15">
      <c r="A285" s="28">
        <v>52</v>
      </c>
      <c r="B285" s="35" t="s">
        <v>322</v>
      </c>
      <c r="C285" s="59">
        <v>44805</v>
      </c>
      <c r="D285" s="60">
        <v>5041</v>
      </c>
      <c r="E285" s="61">
        <v>53</v>
      </c>
      <c r="F285" s="61">
        <f>E285+G285</f>
        <v>63</v>
      </c>
      <c r="G285" s="61">
        <f>H285-E285</f>
        <v>10</v>
      </c>
      <c r="H285" s="61">
        <v>63</v>
      </c>
      <c r="I285" s="124">
        <f>ROUND(G285*D285/12*4,0)+J285</f>
        <v>16803</v>
      </c>
      <c r="J285" s="123"/>
    </row>
    <row r="286" spans="1:10" s="2" customFormat="1" ht="15">
      <c r="A286" s="56"/>
      <c r="B286" s="35" t="s">
        <v>502</v>
      </c>
      <c r="C286" s="62"/>
      <c r="D286" s="58"/>
      <c r="E286" s="58"/>
      <c r="F286" s="58"/>
      <c r="G286" s="58"/>
      <c r="H286" s="58"/>
      <c r="I286" s="122"/>
      <c r="J286" s="123"/>
    </row>
    <row r="287" spans="1:10" s="2" customFormat="1" ht="15">
      <c r="A287" s="63"/>
      <c r="B287" s="37" t="s">
        <v>504</v>
      </c>
      <c r="C287" s="64"/>
      <c r="D287" s="65"/>
      <c r="E287" s="65"/>
      <c r="F287" s="65"/>
      <c r="G287" s="65"/>
      <c r="H287" s="65"/>
      <c r="I287" s="125"/>
      <c r="J287" s="126"/>
    </row>
    <row r="288" spans="1:10" ht="15">
      <c r="A288" s="56"/>
      <c r="B288" s="31"/>
      <c r="C288" s="39"/>
      <c r="D288" s="38"/>
      <c r="E288" s="38"/>
      <c r="F288" s="38"/>
      <c r="G288" s="38"/>
      <c r="H288" s="38"/>
      <c r="I288" s="122"/>
      <c r="J288" s="123"/>
    </row>
    <row r="289" spans="1:10" s="2" customFormat="1" ht="15">
      <c r="A289" s="56"/>
      <c r="B289" s="29" t="s">
        <v>346</v>
      </c>
      <c r="C289" s="57"/>
      <c r="D289" s="58"/>
      <c r="E289" s="58"/>
      <c r="F289" s="58"/>
      <c r="G289" s="58"/>
      <c r="H289" s="58"/>
      <c r="I289" s="122"/>
      <c r="J289" s="123"/>
    </row>
    <row r="290" spans="1:10" s="2" customFormat="1" ht="15">
      <c r="A290" s="28">
        <v>53</v>
      </c>
      <c r="B290" s="35" t="s">
        <v>397</v>
      </c>
      <c r="C290" s="59">
        <v>44896</v>
      </c>
      <c r="D290" s="60">
        <v>25047</v>
      </c>
      <c r="E290" s="61">
        <v>0</v>
      </c>
      <c r="F290" s="61">
        <f>E290+G290</f>
        <v>20</v>
      </c>
      <c r="G290" s="61">
        <f>H290-E290</f>
        <v>20</v>
      </c>
      <c r="H290" s="61">
        <v>20</v>
      </c>
      <c r="I290" s="124">
        <f>ROUND(G290*D290/12*1,0)+J290</f>
        <v>41745</v>
      </c>
      <c r="J290" s="123"/>
    </row>
    <row r="291" spans="1:10" s="2" customFormat="1" ht="15">
      <c r="A291" s="56"/>
      <c r="B291" s="35" t="s">
        <v>505</v>
      </c>
      <c r="C291" s="62"/>
      <c r="D291" s="58"/>
      <c r="E291" s="58"/>
      <c r="F291" s="58"/>
      <c r="G291" s="58"/>
      <c r="H291" s="58"/>
      <c r="I291" s="122"/>
      <c r="J291" s="123"/>
    </row>
    <row r="292" spans="1:10" s="2" customFormat="1" ht="15">
      <c r="A292" s="63"/>
      <c r="B292" s="37" t="s">
        <v>506</v>
      </c>
      <c r="C292" s="64"/>
      <c r="D292" s="65"/>
      <c r="E292" s="65"/>
      <c r="F292" s="65"/>
      <c r="G292" s="65"/>
      <c r="H292" s="65"/>
      <c r="I292" s="125"/>
      <c r="J292" s="126"/>
    </row>
    <row r="293" spans="1:10" ht="15">
      <c r="A293" s="56"/>
      <c r="B293" s="31"/>
      <c r="C293" s="39"/>
      <c r="D293" s="38"/>
      <c r="E293" s="38"/>
      <c r="F293" s="38"/>
      <c r="G293" s="38"/>
      <c r="H293" s="38"/>
      <c r="I293" s="122"/>
      <c r="J293" s="123"/>
    </row>
    <row r="294" spans="1:10" ht="15">
      <c r="A294" s="56"/>
      <c r="B294" s="29" t="s">
        <v>274</v>
      </c>
      <c r="C294" s="39"/>
      <c r="D294" s="38"/>
      <c r="E294" s="38"/>
      <c r="F294" s="38"/>
      <c r="G294" s="38"/>
      <c r="H294" s="38"/>
      <c r="I294" s="122"/>
      <c r="J294" s="123"/>
    </row>
    <row r="295" spans="1:10" s="2" customFormat="1" ht="15">
      <c r="A295" s="56"/>
      <c r="B295" s="29" t="s">
        <v>347</v>
      </c>
      <c r="C295" s="57"/>
      <c r="D295" s="58"/>
      <c r="E295" s="58"/>
      <c r="F295" s="58"/>
      <c r="G295" s="58"/>
      <c r="H295" s="58"/>
      <c r="I295" s="122"/>
      <c r="J295" s="123"/>
    </row>
    <row r="296" spans="1:10" s="2" customFormat="1" ht="15">
      <c r="A296" s="28">
        <v>54</v>
      </c>
      <c r="B296" s="35" t="s">
        <v>397</v>
      </c>
      <c r="C296" s="59">
        <v>44835</v>
      </c>
      <c r="D296" s="60">
        <v>25047</v>
      </c>
      <c r="E296" s="61">
        <v>0</v>
      </c>
      <c r="F296" s="61">
        <f>E296+G296</f>
        <v>15</v>
      </c>
      <c r="G296" s="61">
        <f>H296-E296</f>
        <v>15</v>
      </c>
      <c r="H296" s="61">
        <v>15</v>
      </c>
      <c r="I296" s="124">
        <f>ROUND(G296*D296/12*3,0)+J296</f>
        <v>93926</v>
      </c>
      <c r="J296" s="123"/>
    </row>
    <row r="297" spans="1:10" s="2" customFormat="1" ht="15">
      <c r="A297" s="56"/>
      <c r="B297" s="35" t="s">
        <v>507</v>
      </c>
      <c r="C297" s="62"/>
      <c r="D297" s="58"/>
      <c r="E297" s="58"/>
      <c r="F297" s="58"/>
      <c r="G297" s="58"/>
      <c r="H297" s="58"/>
      <c r="I297" s="122"/>
      <c r="J297" s="123"/>
    </row>
    <row r="298" spans="1:10" s="2" customFormat="1" ht="15">
      <c r="A298" s="63"/>
      <c r="B298" s="37" t="s">
        <v>508</v>
      </c>
      <c r="C298" s="64"/>
      <c r="D298" s="65"/>
      <c r="E298" s="65"/>
      <c r="F298" s="65"/>
      <c r="G298" s="65"/>
      <c r="H298" s="65"/>
      <c r="I298" s="125"/>
      <c r="J298" s="126"/>
    </row>
    <row r="299" spans="1:10" ht="15">
      <c r="A299" s="56"/>
      <c r="B299" s="31"/>
      <c r="C299" s="39"/>
      <c r="D299" s="38"/>
      <c r="E299" s="38"/>
      <c r="F299" s="38"/>
      <c r="G299" s="38"/>
      <c r="H299" s="38"/>
      <c r="I299" s="122"/>
      <c r="J299" s="123"/>
    </row>
    <row r="300" spans="1:10" s="2" customFormat="1" ht="15">
      <c r="A300" s="56"/>
      <c r="B300" s="29" t="s">
        <v>347</v>
      </c>
      <c r="C300" s="57"/>
      <c r="D300" s="58"/>
      <c r="E300" s="58"/>
      <c r="F300" s="58"/>
      <c r="G300" s="58"/>
      <c r="H300" s="58"/>
      <c r="I300" s="122"/>
      <c r="J300" s="123"/>
    </row>
    <row r="301" spans="1:10" s="2" customFormat="1" ht="15">
      <c r="A301" s="28">
        <v>55</v>
      </c>
      <c r="B301" s="35" t="s">
        <v>397</v>
      </c>
      <c r="C301" s="59">
        <v>44835</v>
      </c>
      <c r="D301" s="60">
        <v>25047</v>
      </c>
      <c r="E301" s="61">
        <v>0</v>
      </c>
      <c r="F301" s="61">
        <f>E301+G301</f>
        <v>15</v>
      </c>
      <c r="G301" s="61">
        <f>H301-E301</f>
        <v>15</v>
      </c>
      <c r="H301" s="61">
        <v>15</v>
      </c>
      <c r="I301" s="124">
        <f>ROUND(G301*D301/12*3,0)+J301</f>
        <v>93926</v>
      </c>
      <c r="J301" s="123"/>
    </row>
    <row r="302" spans="1:10" s="2" customFormat="1" ht="15">
      <c r="A302" s="56"/>
      <c r="B302" s="35" t="s">
        <v>509</v>
      </c>
      <c r="C302" s="62"/>
      <c r="D302" s="58"/>
      <c r="E302" s="58"/>
      <c r="F302" s="58"/>
      <c r="G302" s="58"/>
      <c r="H302" s="58"/>
      <c r="I302" s="122"/>
      <c r="J302" s="123"/>
    </row>
    <row r="303" spans="1:10" s="2" customFormat="1" ht="15">
      <c r="A303" s="63"/>
      <c r="B303" s="37" t="s">
        <v>510</v>
      </c>
      <c r="C303" s="64"/>
      <c r="D303" s="65"/>
      <c r="E303" s="65"/>
      <c r="F303" s="65"/>
      <c r="G303" s="65"/>
      <c r="H303" s="65"/>
      <c r="I303" s="125"/>
      <c r="J303" s="126"/>
    </row>
    <row r="304" spans="1:10" ht="15">
      <c r="A304" s="56"/>
      <c r="B304" s="31"/>
      <c r="C304" s="39"/>
      <c r="D304" s="38"/>
      <c r="E304" s="38"/>
      <c r="F304" s="38"/>
      <c r="G304" s="38"/>
      <c r="H304" s="38"/>
      <c r="I304" s="122"/>
      <c r="J304" s="123"/>
    </row>
    <row r="305" spans="1:10" s="2" customFormat="1" ht="15">
      <c r="A305" s="63"/>
      <c r="B305" s="37"/>
      <c r="C305" s="64"/>
      <c r="D305" s="65"/>
      <c r="E305" s="65"/>
      <c r="F305" s="65"/>
      <c r="G305" s="65"/>
      <c r="H305" s="65"/>
      <c r="I305" s="125"/>
      <c r="J305" s="126"/>
    </row>
    <row r="306" spans="1:10" ht="15">
      <c r="A306" s="56"/>
      <c r="B306" s="31"/>
      <c r="C306" s="39"/>
      <c r="D306" s="38"/>
      <c r="E306" s="38"/>
      <c r="F306" s="38"/>
      <c r="G306" s="38"/>
      <c r="H306" s="38"/>
      <c r="I306" s="122"/>
      <c r="J306" s="123"/>
    </row>
    <row r="307" spans="1:10" s="2" customFormat="1" ht="15">
      <c r="A307" s="128"/>
      <c r="B307" s="129"/>
      <c r="C307" s="39"/>
      <c r="D307" s="38"/>
      <c r="E307" s="38"/>
      <c r="F307" s="38"/>
      <c r="G307" s="38"/>
      <c r="H307" s="38"/>
      <c r="I307" s="122"/>
      <c r="J307" s="123"/>
    </row>
    <row r="308" spans="1:10" s="2" customFormat="1" ht="15">
      <c r="A308" s="128"/>
      <c r="B308" s="39"/>
      <c r="C308" s="130"/>
      <c r="D308" s="38"/>
      <c r="E308" s="38"/>
      <c r="F308" s="38"/>
      <c r="G308" s="38"/>
      <c r="H308" s="38"/>
      <c r="I308" s="122"/>
      <c r="J308" s="123"/>
    </row>
    <row r="309" spans="1:10" s="2" customFormat="1" ht="15">
      <c r="A309" s="128"/>
      <c r="B309" s="131"/>
      <c r="C309" s="39"/>
      <c r="D309" s="38"/>
      <c r="E309" s="38"/>
      <c r="F309" s="38"/>
      <c r="G309" s="38"/>
      <c r="H309" s="38"/>
      <c r="I309" s="122"/>
      <c r="J309" s="123"/>
    </row>
    <row r="310" spans="1:10" ht="15">
      <c r="A310" s="56" t="s">
        <v>338</v>
      </c>
      <c r="B310" s="38"/>
      <c r="C310" s="39"/>
      <c r="D310" s="38"/>
      <c r="E310" s="38"/>
      <c r="F310" s="38"/>
      <c r="G310" s="38"/>
      <c r="H310" s="38"/>
      <c r="I310" s="122"/>
      <c r="J310" s="123"/>
    </row>
    <row r="311" spans="1:10" ht="15">
      <c r="A311" s="56"/>
      <c r="B311" s="38"/>
      <c r="C311" s="39"/>
      <c r="D311" s="38"/>
      <c r="E311" s="38"/>
      <c r="F311" s="38"/>
      <c r="G311" s="38"/>
      <c r="H311" s="38"/>
      <c r="I311" s="122"/>
      <c r="J311" s="123"/>
    </row>
    <row r="312" spans="1:10" ht="12" customHeight="1" thickBot="1">
      <c r="A312" s="66"/>
      <c r="B312" s="67"/>
      <c r="C312" s="68"/>
      <c r="D312" s="69"/>
      <c r="E312" s="69"/>
      <c r="F312" s="69"/>
      <c r="G312" s="69"/>
      <c r="H312" s="69"/>
      <c r="I312" s="132"/>
      <c r="J312" s="133"/>
    </row>
    <row r="313" spans="1:10" ht="15.75" thickBot="1">
      <c r="A313" s="70"/>
      <c r="B313" s="71" t="s">
        <v>323</v>
      </c>
      <c r="C313" s="72"/>
      <c r="D313" s="73"/>
      <c r="E313" s="134">
        <f aca="true" t="shared" si="0" ref="E313:J313">SUM(E13:E312)</f>
        <v>1561</v>
      </c>
      <c r="F313" s="74">
        <f t="shared" si="0"/>
        <v>2831</v>
      </c>
      <c r="G313" s="74">
        <f t="shared" si="0"/>
        <v>1270</v>
      </c>
      <c r="H313" s="74">
        <f t="shared" si="0"/>
        <v>2831</v>
      </c>
      <c r="I313" s="135">
        <f t="shared" si="0"/>
        <v>2392563</v>
      </c>
      <c r="J313" s="135">
        <f t="shared" si="0"/>
        <v>1800</v>
      </c>
    </row>
    <row r="315" spans="2:10" ht="15">
      <c r="B315" s="8"/>
      <c r="D315" s="75"/>
      <c r="E315" s="75"/>
      <c r="F315" s="75"/>
      <c r="H315" s="85"/>
      <c r="I315" s="76"/>
      <c r="J315" s="48"/>
    </row>
    <row r="316" spans="2:10" ht="15">
      <c r="B316" s="8" t="s">
        <v>338</v>
      </c>
      <c r="D316" s="75"/>
      <c r="E316" s="75"/>
      <c r="F316" s="75"/>
      <c r="H316" s="85"/>
      <c r="I316" s="76"/>
      <c r="J316" s="48"/>
    </row>
    <row r="317" spans="2:10" ht="15">
      <c r="B317" s="8"/>
      <c r="D317" s="75"/>
      <c r="E317" s="75"/>
      <c r="F317" s="75"/>
      <c r="H317" s="85"/>
      <c r="I317" s="76"/>
      <c r="J317" s="48"/>
    </row>
    <row r="318" spans="2:10" ht="15">
      <c r="B318" s="77" t="s">
        <v>324</v>
      </c>
      <c r="F318" s="136"/>
      <c r="I318" s="78" t="s">
        <v>325</v>
      </c>
      <c r="J318" s="4"/>
    </row>
    <row r="319" spans="2:10" ht="15">
      <c r="B319" s="79" t="s">
        <v>326</v>
      </c>
      <c r="F319" s="137"/>
      <c r="I319" s="79" t="s">
        <v>327</v>
      </c>
      <c r="J319" s="4"/>
    </row>
    <row r="320" spans="2:10" ht="15">
      <c r="B320" s="79" t="s">
        <v>328</v>
      </c>
      <c r="I320" s="79" t="s">
        <v>329</v>
      </c>
      <c r="J320" s="4"/>
    </row>
    <row r="321" spans="2:10" ht="15">
      <c r="B321" s="80"/>
      <c r="I321" s="81" t="s">
        <v>330</v>
      </c>
      <c r="J321" s="4"/>
    </row>
    <row r="322" spans="2:10" ht="15">
      <c r="B322" s="79" t="s">
        <v>331</v>
      </c>
      <c r="I322" s="81"/>
      <c r="J322" s="4"/>
    </row>
    <row r="323" spans="2:10" ht="15">
      <c r="B323" s="79" t="s">
        <v>333</v>
      </c>
      <c r="I323" s="81" t="s">
        <v>332</v>
      </c>
      <c r="J323" s="4"/>
    </row>
    <row r="324" spans="2:9" ht="15">
      <c r="B324" s="80"/>
      <c r="I324" s="82"/>
    </row>
    <row r="325" ht="15">
      <c r="B325" s="80"/>
    </row>
    <row r="327" spans="1:10" ht="15">
      <c r="A327" s="49"/>
      <c r="B327" s="50"/>
      <c r="C327" s="50"/>
      <c r="D327" s="50"/>
      <c r="E327" s="50"/>
      <c r="F327" s="50"/>
      <c r="G327" s="50"/>
      <c r="H327" s="50"/>
      <c r="I327" s="83"/>
      <c r="J327" s="84"/>
    </row>
    <row r="328" spans="1:10" ht="15">
      <c r="A328" s="49"/>
      <c r="B328" s="50"/>
      <c r="C328" s="50"/>
      <c r="D328" s="50"/>
      <c r="E328" s="50"/>
      <c r="F328" s="50"/>
      <c r="G328" s="50"/>
      <c r="H328" s="50"/>
      <c r="I328" s="83"/>
      <c r="J328" s="84"/>
    </row>
    <row r="329" spans="1:10" ht="15">
      <c r="A329" s="49"/>
      <c r="B329" s="50"/>
      <c r="C329" s="50"/>
      <c r="D329" s="50"/>
      <c r="E329" s="50"/>
      <c r="F329" s="50"/>
      <c r="G329" s="50"/>
      <c r="H329" s="50"/>
      <c r="I329" s="83"/>
      <c r="J329" s="84"/>
    </row>
    <row r="330" spans="2:10" ht="15">
      <c r="B330" s="50"/>
      <c r="C330" s="50"/>
      <c r="D330" s="50"/>
      <c r="E330" s="50"/>
      <c r="F330" s="50"/>
      <c r="G330" s="50"/>
      <c r="H330" s="50"/>
      <c r="I330" s="83"/>
      <c r="J330" s="84"/>
    </row>
    <row r="331" spans="1:10" s="50" customFormat="1" ht="15">
      <c r="A331" s="49"/>
      <c r="I331" s="83"/>
      <c r="J331" s="84"/>
    </row>
    <row r="332" spans="1:10" s="50" customFormat="1" ht="15">
      <c r="A332" s="49"/>
      <c r="I332" s="83"/>
      <c r="J332" s="84"/>
    </row>
    <row r="333" spans="1:10" s="50" customFormat="1" ht="15">
      <c r="A333" s="49"/>
      <c r="I333" s="83"/>
      <c r="J333" s="84"/>
    </row>
    <row r="334" spans="1:10" s="50" customFormat="1" ht="15">
      <c r="A334" s="49"/>
      <c r="I334" s="83"/>
      <c r="J334" s="84"/>
    </row>
  </sheetData>
  <sheetProtection/>
  <mergeCells count="1">
    <mergeCell ref="B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TCekova</dc:creator>
  <cp:keywords/>
  <dc:description/>
  <cp:lastModifiedBy>Цветелина Цветанова</cp:lastModifiedBy>
  <cp:lastPrinted>2022-10-27T07:00:48Z</cp:lastPrinted>
  <dcterms:created xsi:type="dcterms:W3CDTF">2005-01-06T08:05:48Z</dcterms:created>
  <dcterms:modified xsi:type="dcterms:W3CDTF">2022-10-28T13:46:42Z</dcterms:modified>
  <cp:category/>
  <cp:version/>
  <cp:contentType/>
  <cp:contentStatus/>
</cp:coreProperties>
</file>