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5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5" i="5" l="1"/>
  <c r="K20" i="5"/>
  <c r="L19" i="5" l="1"/>
  <c r="K19" i="5"/>
  <c r="H19" i="5"/>
  <c r="C19" i="5"/>
  <c r="E19" i="5" s="1"/>
  <c r="L18" i="5"/>
  <c r="K18" i="5"/>
  <c r="H18" i="5"/>
  <c r="E18" i="5"/>
  <c r="K17" i="5"/>
  <c r="H17" i="5"/>
  <c r="E17" i="5"/>
  <c r="L16" i="5"/>
  <c r="K16" i="5"/>
  <c r="H16" i="5"/>
  <c r="D16" i="5"/>
  <c r="E16" i="5" s="1"/>
  <c r="L15" i="5"/>
  <c r="K15" i="5"/>
  <c r="H15" i="5"/>
  <c r="C15" i="5"/>
  <c r="E15" i="5" s="1"/>
  <c r="L14" i="5"/>
  <c r="K14" i="5"/>
  <c r="H14" i="5"/>
  <c r="E14" i="5"/>
  <c r="C14" i="5"/>
  <c r="L13" i="5"/>
  <c r="K13" i="5"/>
  <c r="I13" i="5"/>
  <c r="H13" i="5"/>
  <c r="E13" i="5"/>
  <c r="C13" i="5"/>
  <c r="L11" i="5"/>
  <c r="K12" i="5"/>
  <c r="K11" i="5" s="1"/>
  <c r="H12" i="5"/>
  <c r="H11" i="5" s="1"/>
  <c r="E12" i="5"/>
  <c r="M11" i="5"/>
  <c r="J11" i="5"/>
  <c r="J20" i="5" s="1"/>
  <c r="I11" i="5"/>
  <c r="G11" i="5"/>
  <c r="F11" i="5"/>
  <c r="E11" i="5"/>
  <c r="D11" i="5"/>
  <c r="D20" i="5" s="1"/>
  <c r="C11" i="5"/>
  <c r="L10" i="5"/>
  <c r="K10" i="5"/>
  <c r="H10" i="5"/>
  <c r="E10" i="5"/>
  <c r="L8" i="5"/>
  <c r="K9" i="5"/>
  <c r="H9" i="5"/>
  <c r="E9" i="5"/>
  <c r="M8" i="5"/>
  <c r="K8" i="5"/>
  <c r="J8" i="5"/>
  <c r="I8" i="5"/>
  <c r="H8" i="5"/>
  <c r="G8" i="5"/>
  <c r="F8" i="5"/>
  <c r="E8" i="5"/>
  <c r="D8" i="5"/>
  <c r="C8" i="5"/>
  <c r="L7" i="5"/>
  <c r="K7" i="5"/>
  <c r="H7" i="5"/>
  <c r="E7" i="5"/>
  <c r="E5" i="5" s="1"/>
  <c r="L6" i="5"/>
  <c r="K6" i="5"/>
  <c r="H6" i="5"/>
  <c r="H5" i="5" s="1"/>
  <c r="E6" i="5"/>
  <c r="M5" i="5"/>
  <c r="M20" i="5" s="1"/>
  <c r="L5" i="5"/>
  <c r="J5" i="5"/>
  <c r="I5" i="5"/>
  <c r="I20" i="5" s="1"/>
  <c r="G5" i="5"/>
  <c r="G20" i="5" s="1"/>
  <c r="F5" i="5"/>
  <c r="F20" i="5" s="1"/>
  <c r="D5" i="5"/>
  <c r="C5" i="5"/>
  <c r="C20" i="5" s="1"/>
  <c r="E20" i="5" s="1"/>
  <c r="L20" i="5" l="1"/>
  <c r="H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<sst xmlns="http://schemas.openxmlformats.org/spreadsheetml/2006/main" count="47" uniqueCount="31">
  <si>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</si>
  <si>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</si>
  <si>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</si>
  <si>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</si>
  <si>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</si>
  <si>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</si>
  <si>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</si>
  <si>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</si>
  <si>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</si>
  <si>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</si>
  <si>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</si>
  <si>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</si>
  <si>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</si>
  <si>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</si>
  <si>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</si>
  <si>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</si>
  <si>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</si>
  <si>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</si>
  <si>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</si>
  <si>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</si>
  <si>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</si>
  <si>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</si>
  <si>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</si>
  <si>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</si>
  <si>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31.05.2022</t>
  </si>
  <si>
    <t>Funds received from the EC based on submitted applications for payment up to  31.05.2022</t>
  </si>
  <si>
    <t>Total funds received from the EC up to  31.05.2022</t>
  </si>
  <si>
    <t>Paid up to  31.05.2022</t>
  </si>
  <si>
    <t>Total paid up to 31.05.2022</t>
  </si>
  <si>
    <t>Total public expenditure declared to the EC with Payment claims
 as per  31.05.2022</t>
  </si>
  <si>
    <t>Total public expenditure certified to the EC with Annual Accounts 
as per 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</si>
</sst>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5" t="s">
        <v>5</v>
      </c>
      <c r="J3" s="36" t="s">
        <v>6</v>
      </c>
      <c r="K3" s="83"/>
      <c r="L3" s="81"/>
      <c r="M3" s="8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753656073.52999997</v>
      </c>
      <c r="H5" s="21">
        <f t="shared" si="0"/>
        <v>914316972.07999992</v>
      </c>
      <c r="I5" s="38">
        <f>+I6+I7</f>
        <v>935878557.86303782</v>
      </c>
      <c r="J5" s="38">
        <f>+J6+J7</f>
        <v>165155039.62288904</v>
      </c>
      <c r="K5" s="21">
        <f>K6+K7</f>
        <v>1101033597.4859269</v>
      </c>
      <c r="L5" s="38">
        <f>L6+L7</f>
        <v>977999238.60515487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2153434540.9709005</v>
      </c>
      <c r="AB5" s="51">
        <v>1461442349.48</v>
      </c>
      <c r="AC5" s="52">
        <f>+AA5-AB5</f>
        <v>691992191.49090052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69">
        <v>55844296.543750003</v>
      </c>
      <c r="G6" s="37">
        <v>356303460.11999989</v>
      </c>
      <c r="H6" s="37">
        <f>F6+G6</f>
        <v>412147756.66374987</v>
      </c>
      <c r="I6" s="71">
        <v>404186218.2293064</v>
      </c>
      <c r="J6" s="72">
        <v>71326979.687524661</v>
      </c>
      <c r="K6" s="37">
        <f>+I6+J6</f>
        <v>475513197.91683108</v>
      </c>
      <c r="L6" s="37">
        <f>456355934.300296+20977898.36/1.9558</f>
        <v>467081927.93972743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930008712.48573816</v>
      </c>
      <c r="AA6" s="53">
        <f>+K6*1.95583</f>
        <v>930022977.88167572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104816602.00624999</v>
      </c>
      <c r="G7" s="37">
        <v>397352613.41000003</v>
      </c>
      <c r="H7" s="37">
        <f>F7+G7</f>
        <v>502169215.41624999</v>
      </c>
      <c r="I7" s="71">
        <v>531692339.63373148</v>
      </c>
      <c r="J7" s="72">
        <v>93828059.93536438</v>
      </c>
      <c r="K7" s="37">
        <f>+I7+J7</f>
        <v>625520399.56909585</v>
      </c>
      <c r="L7" s="37">
        <f>481951302.198304+56651719.36/1.9558</f>
        <v>510917310.66542745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1223392797.4772377</v>
      </c>
      <c r="AA7" s="53">
        <f t="shared" ref="AA7:AA19" si="2">+K7*1.95583</f>
        <v>1223411563.0892248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586890225.81000006</v>
      </c>
      <c r="H8" s="21">
        <f>H9+H10</f>
        <v>724099391.43124998</v>
      </c>
      <c r="I8" s="38">
        <f>+I9+I10</f>
        <v>776039121.90564561</v>
      </c>
      <c r="J8" s="38">
        <f>+J9+J10</f>
        <v>136948080.33629042</v>
      </c>
      <c r="K8" s="21">
        <f t="shared" si="3"/>
        <v>912987202.24193597</v>
      </c>
      <c r="L8" s="38">
        <f>L9+L10</f>
        <v>783346561.91901422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1785620370.1447783</v>
      </c>
      <c r="AA8" s="50">
        <f t="shared" si="2"/>
        <v>1785647759.7608457</v>
      </c>
      <c r="AB8" s="51">
        <v>942880842.37</v>
      </c>
      <c r="AC8" s="52">
        <f>+AA8-AB8</f>
        <v>842766917.39084566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32248568.208749998</v>
      </c>
      <c r="G9" s="77">
        <v>142629118.53</v>
      </c>
      <c r="H9" s="37">
        <f>F9+G9</f>
        <v>174877686.73875001</v>
      </c>
      <c r="I9" s="71">
        <v>183395085.93239871</v>
      </c>
      <c r="J9" s="72">
        <v>32363838.693952709</v>
      </c>
      <c r="K9" s="37">
        <f>I9+J9</f>
        <v>215758924.62635142</v>
      </c>
      <c r="L9" s="37">
        <v>196111946.47428825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421981304.78421807</v>
      </c>
      <c r="AA9" s="53">
        <f t="shared" si="2"/>
        <v>421987777.55195689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104960597.41249999</v>
      </c>
      <c r="G10" s="77">
        <v>444261107.28000003</v>
      </c>
      <c r="H10" s="37">
        <f>F10+G10</f>
        <v>549221704.6925</v>
      </c>
      <c r="I10" s="71">
        <v>592644035.97324693</v>
      </c>
      <c r="J10" s="72">
        <v>104584241.64233769</v>
      </c>
      <c r="K10" s="37">
        <f>I10+J10</f>
        <v>697228277.61558461</v>
      </c>
      <c r="L10" s="37">
        <f>568812515.957664-4200200.38+14577569.99/1.9558+29667124.09/1.9558</f>
        <v>587234615.44472599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1363639065.3605604</v>
      </c>
      <c r="AA10" s="53">
        <f t="shared" si="2"/>
        <v>1363659982.2088888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71419286.197500005</v>
      </c>
      <c r="G11" s="21">
        <f t="shared" si="4"/>
        <v>298671774.58000004</v>
      </c>
      <c r="H11" s="21">
        <f t="shared" si="4"/>
        <v>370091060.77750003</v>
      </c>
      <c r="I11" s="38">
        <f>+I12+I13</f>
        <v>432070119.13898909</v>
      </c>
      <c r="J11" s="38">
        <f>+J12+J13</f>
        <v>67393937.144527495</v>
      </c>
      <c r="K11" s="21">
        <f t="shared" si="4"/>
        <v>499464056.28351659</v>
      </c>
      <c r="L11" s="38">
        <f>L12+L13</f>
        <v>388678214.28591383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976851801.27930176</v>
      </c>
      <c r="AA11" s="50">
        <f t="shared" si="2"/>
        <v>976866785.2009902</v>
      </c>
      <c r="AB11" s="53">
        <v>508734585.13999999</v>
      </c>
      <c r="AC11" s="52">
        <f>+AA11-AB11</f>
        <v>468132200.06099021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77">
        <v>63304059.349999994</v>
      </c>
      <c r="H12" s="37">
        <f t="shared" ref="H12:H19" si="5">F12+G12</f>
        <v>81645823.237499997</v>
      </c>
      <c r="I12" s="71">
        <v>107192421.31898911</v>
      </c>
      <c r="J12" s="73">
        <v>18916309.644527491</v>
      </c>
      <c r="K12" s="37">
        <f t="shared" ref="K12:K18" si="6">I12+J12</f>
        <v>126108730.96351661</v>
      </c>
      <c r="L12" s="94">
        <v>88748119.410946906</v>
      </c>
      <c r="M12" s="94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246643456.01844579</v>
      </c>
      <c r="AA12" s="53">
        <f t="shared" si="2"/>
        <v>246647239.28037468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53077522.310000002</v>
      </c>
      <c r="G13" s="76">
        <v>235367715.23000002</v>
      </c>
      <c r="H13" s="37">
        <f t="shared" si="5"/>
        <v>288445237.54000002</v>
      </c>
      <c r="I13" s="71">
        <f>274706555.82+50171142</f>
        <v>324877697.81999999</v>
      </c>
      <c r="J13" s="72">
        <v>48477627.5</v>
      </c>
      <c r="K13" s="37">
        <f>I13+J13</f>
        <v>373355325.31999999</v>
      </c>
      <c r="L13" s="37">
        <f>285112578.024338+5888253.7+7940957/1.9558+9522895.87/1.9558</f>
        <v>299930094.87496692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730208345.26085603</v>
      </c>
      <c r="AA13" s="53">
        <f t="shared" si="2"/>
        <v>730219545.92061555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155632856.92625001</v>
      </c>
      <c r="G14" s="38">
        <v>695811562.29000008</v>
      </c>
      <c r="H14" s="38">
        <f t="shared" si="5"/>
        <v>851444419.21625006</v>
      </c>
      <c r="I14" s="21">
        <v>949053279.4065001</v>
      </c>
      <c r="J14" s="74">
        <v>167479990.4835</v>
      </c>
      <c r="K14" s="38">
        <f t="shared" si="6"/>
        <v>1116533269.8900001</v>
      </c>
      <c r="L14" s="38">
        <f>864484798.210451+20005954.71+36236103.39/1.9558+21320399.48/1.9558</f>
        <v>913919376.94642508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2183715769.2508621</v>
      </c>
      <c r="AA14" s="50">
        <f t="shared" si="2"/>
        <v>2183749265.2489591</v>
      </c>
      <c r="AB14" s="53">
        <v>1591964903.49</v>
      </c>
      <c r="AC14" s="52">
        <f>+AA14-AB14</f>
        <v>591784361.75895905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198636899.19</v>
      </c>
      <c r="G15" s="38">
        <v>792725523.25</v>
      </c>
      <c r="H15" s="38">
        <f t="shared" si="5"/>
        <v>991362422.44000006</v>
      </c>
      <c r="I15" s="75">
        <v>1004764621.0698286</v>
      </c>
      <c r="J15" s="75">
        <v>141545188.69001505</v>
      </c>
      <c r="K15" s="38">
        <f t="shared" si="6"/>
        <v>1146309809.7598436</v>
      </c>
      <c r="L15" s="38">
        <f>1010724037.97219+75712538.53/1.9558</f>
        <v>1049435838.018207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2241952725.9283023</v>
      </c>
      <c r="AA15" s="50">
        <f t="shared" si="2"/>
        <v>2241987115.2225947</v>
      </c>
      <c r="AB15" s="53">
        <v>1226822694.46</v>
      </c>
      <c r="AC15" s="52">
        <f>+AA15-AB15</f>
        <v>1015164420.7625947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si="7"/>
        <v>1577206550</v>
      </c>
      <c r="F16" s="38">
        <v>170770308.11625001</v>
      </c>
      <c r="G16" s="38">
        <v>830786503.11999989</v>
      </c>
      <c r="H16" s="38">
        <f>F16+G16</f>
        <v>1001556811.2362499</v>
      </c>
      <c r="I16" s="21">
        <v>1043062046.0139999</v>
      </c>
      <c r="J16" s="74">
        <v>184069772.82599998</v>
      </c>
      <c r="K16" s="38">
        <f>I16+J16</f>
        <v>1227131818.8399999</v>
      </c>
      <c r="L16" s="38">
        <f>1058345959.16948+120561324.85/1.9558</f>
        <v>1119988931.27808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2400024411.287272</v>
      </c>
      <c r="AA16" s="50">
        <f t="shared" si="2"/>
        <v>2400061225.241837</v>
      </c>
      <c r="AB16" s="53">
        <v>1216935553</v>
      </c>
      <c r="AC16" s="52">
        <f>+AA16-AB16</f>
        <v>1183125672.241837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124204468.58000001</v>
      </c>
      <c r="H18" s="38">
        <f t="shared" si="5"/>
        <v>149998763.965</v>
      </c>
      <c r="I18" s="21">
        <v>147926985.664</v>
      </c>
      <c r="J18" s="74">
        <v>26104762.175999999</v>
      </c>
      <c r="K18" s="38">
        <f t="shared" si="6"/>
        <v>174031747.84</v>
      </c>
      <c r="L18" s="38">
        <f>161758837.617266+4869431.22/1.9558</f>
        <v>164248576.45559302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340371292.42547202</v>
      </c>
      <c r="AA18" s="50">
        <f t="shared" si="2"/>
        <v>340376513.37790722</v>
      </c>
      <c r="AB18" s="53">
        <v>184210896</v>
      </c>
      <c r="AC18" s="52">
        <f>+AA18-AB18</f>
        <v>156165617.37790722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111032525.82999995</v>
      </c>
      <c r="H19" s="38">
        <f t="shared" si="5"/>
        <v>124755646.99999996</v>
      </c>
      <c r="I19" s="21">
        <v>124267607.29250002</v>
      </c>
      <c r="J19" s="74">
        <v>21929577.7575</v>
      </c>
      <c r="K19" s="38">
        <f>I19+J19</f>
        <v>146197185.05000001</v>
      </c>
      <c r="L19" s="38">
        <f>137696920.128865+9014688.52/1.9558</f>
        <v>142306127.88016883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285932454.52079004</v>
      </c>
      <c r="AA19" s="50">
        <f t="shared" si="2"/>
        <v>285936840.43634152</v>
      </c>
      <c r="AB19" s="53">
        <v>192103600.88</v>
      </c>
      <c r="AC19" s="57">
        <f>+AA19-AB19</f>
        <v>93833239.556341529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 t="shared" ref="F20:M20" si="8">+F5+F8+F11+F14+F15+F16+F17+F18+F19</f>
        <v>940349331.15624988</v>
      </c>
      <c r="G20" s="21">
        <f t="shared" si="8"/>
        <v>4289276156.9899998</v>
      </c>
      <c r="H20" s="21">
        <f t="shared" si="8"/>
        <v>5229625488.1462498</v>
      </c>
      <c r="I20" s="38">
        <f t="shared" si="8"/>
        <v>5515062338.3544998</v>
      </c>
      <c r="J20" s="38">
        <f t="shared" si="8"/>
        <v>910626349.03672206</v>
      </c>
      <c r="K20" s="38">
        <f>+K5+K8+K11+K14+K15+K16+K17+K18+K19</f>
        <v>6425688687.3912239</v>
      </c>
      <c r="L20" s="21">
        <f t="shared" si="8"/>
        <v>5641924429.9585571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2022-06-30T11:37:01Z</dcterms:modified>
</cp:coreProperties>
</file>