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2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I13" i="5" l="1"/>
  <c r="I19" i="5" l="1"/>
  <c r="H6" i="5" l="1"/>
  <c r="H7" i="5"/>
  <c r="H9" i="5"/>
  <c r="H10" i="5"/>
  <c r="H8" i="5" s="1"/>
  <c r="D16" i="5" l="1"/>
  <c r="E15" i="5" l="1"/>
  <c r="L8" i="5" l="1"/>
  <c r="E8" i="5"/>
  <c r="C13" i="5"/>
  <c r="C19" i="5" l="1"/>
  <c r="C15" i="5"/>
  <c r="L11" i="5" l="1"/>
  <c r="L5" i="5"/>
  <c r="L20" i="5" l="1"/>
  <c r="E12" i="5"/>
  <c r="C14" i="5"/>
  <c r="E14" i="5" s="1"/>
  <c r="K19" i="5" l="1"/>
  <c r="C23" i="5" l="1"/>
  <c r="J8" i="5" l="1"/>
  <c r="I8" i="5"/>
  <c r="H15" i="5" l="1"/>
  <c r="H16" i="5"/>
  <c r="E7" i="5" l="1"/>
  <c r="M8" i="5" l="1"/>
  <c r="K15" i="5" l="1"/>
  <c r="K17" i="5"/>
  <c r="K18" i="5"/>
  <c r="H19" i="5" l="1"/>
  <c r="E19" i="5"/>
  <c r="H18" i="5"/>
  <c r="E18" i="5"/>
  <c r="H17" i="5"/>
  <c r="E17" i="5"/>
  <c r="E16" i="5"/>
  <c r="H14" i="5"/>
  <c r="M11" i="5"/>
  <c r="H13" i="5"/>
  <c r="E13" i="5"/>
  <c r="H12" i="5"/>
  <c r="F11" i="5"/>
  <c r="D11" i="5"/>
  <c r="C11" i="5"/>
  <c r="E10" i="5"/>
  <c r="E9" i="5"/>
  <c r="G8" i="5"/>
  <c r="F8" i="5"/>
  <c r="D8" i="5"/>
  <c r="C8" i="5"/>
  <c r="E6" i="5"/>
  <c r="E5" i="5" s="1"/>
  <c r="M5" i="5"/>
  <c r="G5" i="5"/>
  <c r="F5" i="5"/>
  <c r="D5" i="5"/>
  <c r="C5" i="5"/>
  <c r="F20" i="5" l="1"/>
  <c r="M20" i="5"/>
  <c r="H11" i="5"/>
  <c r="D20" i="5"/>
  <c r="E11" i="5"/>
  <c r="C20" i="5"/>
  <c r="H5" i="5"/>
  <c r="G11" i="5"/>
  <c r="G20" i="5" s="1"/>
  <c r="E20" i="5" l="1"/>
  <c r="H20" i="5"/>
  <c r="K10" i="5"/>
  <c r="K9" i="5"/>
  <c r="K8" i="5" l="1"/>
  <c r="K12" i="5"/>
  <c r="K14" i="5"/>
  <c r="J5" i="5" l="1"/>
  <c r="K6" i="5"/>
  <c r="I5" i="5"/>
  <c r="K7" i="5"/>
  <c r="K5" i="5" l="1"/>
  <c r="I11" i="5" l="1"/>
  <c r="K13" i="5"/>
  <c r="K11" i="5" s="1"/>
  <c r="J11" i="5"/>
  <c r="I20" i="5"/>
  <c r="K16" i="5"/>
  <c r="K20" i="5" s="1"/>
  <c r="J20" i="5"/>
</calcChain>
</file>

<file path=xl/sharedStrings.xml><?xml version="1.0" encoding="utf-8"?>
<sst xmlns="http://schemas.openxmlformats.org/spreadsheetml/2006/main" count="47" uniqueCount="30">
  <si>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</si>
  <si>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</si>
  <si>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</si>
  <si>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</si>
  <si>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</si>
  <si>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</si>
  <si>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</si>
  <si>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</si>
  <si>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</si>
  <si>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</si>
  <si>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</si>
  <si>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</si>
  <si>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</si>
  <si>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</si>
  <si>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</si>
  <si>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</si>
  <si>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</si>
  <si>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</si>
  <si>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</si>
  <si>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</si>
  <si>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</si>
  <si>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</si>
  <si>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.</t>
  </si>
  <si>
    <t>Платено към 31.01.2022</t>
  </si>
  <si>
    <t>Получени средства от ЕК на основание изпратени заявления за плащане към 31.01.2022</t>
  </si>
  <si>
    <t>Общо получени средства от ЕК към 31.01.2022</t>
  </si>
  <si>
    <t>Общо платено към 31.01.2022</t>
  </si>
  <si>
    <t>Обща сума на публичните разходи, декларирани пред ЕК със Заявления за плащане 
към 31.01.2022</t>
  </si>
  <si>
    <t>Обща сума на публичните разходи, сертифицрани пред ЕК с Годишни счетоводни отчети 
към 31.01.2022</t>
  </si>
  <si>
    <t>Обща сума на получените средства от ЕК като предварително финансиране към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</si>
</sst>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8" fontId="11" fillId="0" borderId="0" xfId="2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right" vertical="center"/>
    </xf>
    <xf numFmtId="173" fontId="3" fillId="2" borderId="0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167" fontId="8" fillId="2" borderId="1" xfId="1" applyNumberFormat="1" applyFont="1" applyFill="1" applyBorder="1" applyAlignment="1">
      <alignment horizontal="right" vertical="center"/>
    </xf>
    <xf numFmtId="172" fontId="5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80" zoomScaleNormal="90" zoomScaleSheetLayoutView="8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P11" sqref="P11"/>
    </sheetView>
  </sheetViews>
  <sheetFormatPr defaultColWidth="9.140625" defaultRowHeight="15" outlineLevelRow="1" x14ac:dyDescent="0.25"/>
  <cols>
    <col min="1" max="1" width="33.42578125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3.5703125" style="2" customWidth="1"/>
    <col min="7" max="7" width="22.7109375" style="42" customWidth="1"/>
    <col min="8" max="8" width="19.42578125" style="2" customWidth="1"/>
    <col min="9" max="9" width="16.42578125" style="32" customWidth="1"/>
    <col min="10" max="10" width="16.28515625" style="32" customWidth="1"/>
    <col min="11" max="11" width="16.5703125" style="3" customWidth="1"/>
    <col min="12" max="12" width="23.85546875" style="32" customWidth="1"/>
    <col min="13" max="13" width="23.285156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1"/>
      <c r="D1" s="21"/>
      <c r="E1" s="21"/>
      <c r="F1" s="21"/>
      <c r="G1" s="41"/>
      <c r="H1" s="21"/>
      <c r="I1" s="25"/>
      <c r="J1" s="25"/>
      <c r="L1" s="25"/>
    </row>
    <row r="2" spans="1:20" s="8" customFormat="1" ht="12.75" customHeight="1" x14ac:dyDescent="0.2">
      <c r="A2" s="64" t="s">
        <v>0</v>
      </c>
      <c r="B2" s="64" t="s">
        <v>1</v>
      </c>
      <c r="C2" s="58" t="s">
        <v>17</v>
      </c>
      <c r="D2" s="67" t="s">
        <v>18</v>
      </c>
      <c r="E2" s="58" t="s">
        <v>19</v>
      </c>
      <c r="F2" s="58" t="s">
        <v>29</v>
      </c>
      <c r="G2" s="60" t="s">
        <v>24</v>
      </c>
      <c r="H2" s="58" t="s">
        <v>25</v>
      </c>
      <c r="I2" s="69" t="s">
        <v>23</v>
      </c>
      <c r="J2" s="70"/>
      <c r="K2" s="60" t="s">
        <v>26</v>
      </c>
      <c r="L2" s="60" t="s">
        <v>27</v>
      </c>
      <c r="M2" s="58" t="s">
        <v>28</v>
      </c>
      <c r="N2" s="40"/>
    </row>
    <row r="3" spans="1:20" s="8" customFormat="1" ht="74.25" customHeight="1" x14ac:dyDescent="0.2">
      <c r="A3" s="65"/>
      <c r="B3" s="65"/>
      <c r="C3" s="66"/>
      <c r="D3" s="68"/>
      <c r="E3" s="66"/>
      <c r="F3" s="66"/>
      <c r="G3" s="71"/>
      <c r="H3" s="66"/>
      <c r="I3" s="54" t="s">
        <v>2</v>
      </c>
      <c r="J3" s="54" t="s">
        <v>5</v>
      </c>
      <c r="K3" s="61"/>
      <c r="L3" s="61"/>
      <c r="M3" s="59"/>
    </row>
    <row r="4" spans="1:20" s="8" customFormat="1" ht="18.75" customHeight="1" x14ac:dyDescent="0.2">
      <c r="A4" s="9">
        <v>1</v>
      </c>
      <c r="B4" s="20">
        <v>2</v>
      </c>
      <c r="C4" s="22">
        <v>3</v>
      </c>
      <c r="D4" s="20">
        <v>4</v>
      </c>
      <c r="E4" s="20">
        <v>5</v>
      </c>
      <c r="F4" s="20">
        <v>6</v>
      </c>
      <c r="G4" s="35">
        <v>7</v>
      </c>
      <c r="H4" s="35">
        <v>8</v>
      </c>
      <c r="I4" s="35">
        <v>9</v>
      </c>
      <c r="J4" s="26">
        <v>10</v>
      </c>
      <c r="K4" s="26">
        <v>11</v>
      </c>
      <c r="L4" s="26">
        <v>12</v>
      </c>
      <c r="M4" s="22">
        <v>13</v>
      </c>
    </row>
    <row r="5" spans="1:20" s="13" customFormat="1" ht="39.6" customHeight="1" x14ac:dyDescent="0.2">
      <c r="A5" s="10" t="s">
        <v>6</v>
      </c>
      <c r="B5" s="11" t="s">
        <v>3</v>
      </c>
      <c r="C5" s="34">
        <f>C6+C7</f>
        <v>1520755090</v>
      </c>
      <c r="D5" s="34">
        <f>D6+D7</f>
        <v>268368549</v>
      </c>
      <c r="E5" s="34">
        <f>E6+E7</f>
        <v>1789123639</v>
      </c>
      <c r="F5" s="34">
        <f t="shared" ref="F5:M5" si="0">F6+F7</f>
        <v>160660898.55000001</v>
      </c>
      <c r="G5" s="34">
        <f t="shared" si="0"/>
        <v>716134108.13999999</v>
      </c>
      <c r="H5" s="34">
        <f t="shared" si="0"/>
        <v>876795006.69000006</v>
      </c>
      <c r="I5" s="27">
        <f>+I6+I7</f>
        <v>895574329.29511523</v>
      </c>
      <c r="J5" s="27">
        <f>+J6+J7</f>
        <v>158042528.69913799</v>
      </c>
      <c r="K5" s="34">
        <f>K6+K7</f>
        <v>1053616857.9942532</v>
      </c>
      <c r="L5" s="27">
        <f>L6+L7</f>
        <v>939630239.17067242</v>
      </c>
      <c r="M5" s="34">
        <f t="shared" si="0"/>
        <v>687247016.93954396</v>
      </c>
      <c r="N5" s="12"/>
      <c r="O5" s="12"/>
      <c r="P5" s="12"/>
      <c r="Q5" s="12"/>
      <c r="R5" s="12"/>
    </row>
    <row r="6" spans="1:20" ht="29.25" customHeight="1" outlineLevel="1" x14ac:dyDescent="0.25">
      <c r="A6" s="14" t="s">
        <v>9</v>
      </c>
      <c r="B6" s="15" t="s">
        <v>3</v>
      </c>
      <c r="C6" s="33">
        <v>438611756</v>
      </c>
      <c r="D6" s="33">
        <v>77402076</v>
      </c>
      <c r="E6" s="28">
        <f>+C6+D6</f>
        <v>516013832</v>
      </c>
      <c r="F6" s="45">
        <v>55844296.543750003</v>
      </c>
      <c r="G6" s="28">
        <v>344560061.63</v>
      </c>
      <c r="H6" s="28">
        <f>F6+G6</f>
        <v>400404358.17374998</v>
      </c>
      <c r="I6" s="49">
        <v>396205265.41873491</v>
      </c>
      <c r="J6" s="50">
        <v>69918576.250364974</v>
      </c>
      <c r="K6" s="28">
        <f>I6+J6</f>
        <v>466123841.66909987</v>
      </c>
      <c r="L6" s="28">
        <v>456678177.30340552</v>
      </c>
      <c r="M6" s="28">
        <v>358847845.75886703</v>
      </c>
      <c r="N6" s="12"/>
      <c r="O6" s="12"/>
      <c r="P6" s="12"/>
      <c r="Q6" s="12"/>
      <c r="R6" s="12"/>
    </row>
    <row r="7" spans="1:20" ht="29.25" customHeight="1" outlineLevel="1" x14ac:dyDescent="0.25">
      <c r="A7" s="14" t="s">
        <v>10</v>
      </c>
      <c r="B7" s="15" t="s">
        <v>3</v>
      </c>
      <c r="C7" s="33">
        <v>1082143334</v>
      </c>
      <c r="D7" s="33">
        <v>190966473</v>
      </c>
      <c r="E7" s="28">
        <f>+C7+D7</f>
        <v>1273109807</v>
      </c>
      <c r="F7" s="45">
        <v>104816602.00624999</v>
      </c>
      <c r="G7" s="28">
        <v>371574046.50999999</v>
      </c>
      <c r="H7" s="28">
        <f>F7+G7</f>
        <v>476390648.51625001</v>
      </c>
      <c r="I7" s="49">
        <v>499369063.87638032</v>
      </c>
      <c r="J7" s="50">
        <v>88123952.448772997</v>
      </c>
      <c r="K7" s="28">
        <f>I7+J7</f>
        <v>587493016.32515335</v>
      </c>
      <c r="L7" s="28">
        <v>482952061.86726689</v>
      </c>
      <c r="M7" s="28">
        <v>328399171.180677</v>
      </c>
      <c r="N7" s="12"/>
      <c r="O7" s="12"/>
      <c r="P7" s="12"/>
      <c r="Q7" s="12"/>
      <c r="R7" s="12"/>
    </row>
    <row r="8" spans="1:20" s="13" customFormat="1" ht="29.25" customHeight="1" x14ac:dyDescent="0.2">
      <c r="A8" s="10" t="s">
        <v>7</v>
      </c>
      <c r="B8" s="11" t="s">
        <v>3</v>
      </c>
      <c r="C8" s="34">
        <f>C9+C10</f>
        <v>1474466160</v>
      </c>
      <c r="D8" s="34">
        <f t="shared" ref="D8:K8" si="1">D9+D10</f>
        <v>260199914</v>
      </c>
      <c r="E8" s="34">
        <f>E9+E10</f>
        <v>1734666074</v>
      </c>
      <c r="F8" s="34">
        <f t="shared" si="1"/>
        <v>137209165.62125</v>
      </c>
      <c r="G8" s="34">
        <f t="shared" si="1"/>
        <v>580301071.75999999</v>
      </c>
      <c r="H8" s="34">
        <f>H9+H10</f>
        <v>717510237.38125002</v>
      </c>
      <c r="I8" s="27">
        <f>+I9+I10</f>
        <v>739424854.99032068</v>
      </c>
      <c r="J8" s="27">
        <f>+J9+J10</f>
        <v>130486739.11593893</v>
      </c>
      <c r="K8" s="34">
        <f t="shared" si="1"/>
        <v>869911594.10625958</v>
      </c>
      <c r="L8" s="27">
        <f>L9+L10</f>
        <v>755473635.4023931</v>
      </c>
      <c r="M8" s="34">
        <f>M9+M10</f>
        <v>455514238.831523</v>
      </c>
      <c r="N8" s="12"/>
      <c r="O8" s="12"/>
      <c r="P8" s="12"/>
      <c r="Q8" s="12"/>
      <c r="R8" s="12"/>
    </row>
    <row r="9" spans="1:20" ht="29.25" customHeight="1" outlineLevel="1" x14ac:dyDescent="0.25">
      <c r="A9" s="14" t="s">
        <v>9</v>
      </c>
      <c r="B9" s="15" t="s">
        <v>3</v>
      </c>
      <c r="C9" s="33">
        <v>349712078</v>
      </c>
      <c r="D9" s="33">
        <v>61713898</v>
      </c>
      <c r="E9" s="28">
        <f>+C9+D9</f>
        <v>411425976</v>
      </c>
      <c r="F9" s="45">
        <v>32248568.208749998</v>
      </c>
      <c r="G9" s="47">
        <v>141741897.71000001</v>
      </c>
      <c r="H9" s="28">
        <f>F9+G9</f>
        <v>173990465.91875002</v>
      </c>
      <c r="I9" s="49">
        <v>179561739.1803804</v>
      </c>
      <c r="J9" s="50">
        <v>31687365.737714186</v>
      </c>
      <c r="K9" s="28">
        <f>I9+J9</f>
        <v>211249104.91809458</v>
      </c>
      <c r="L9" s="28">
        <v>186661119.44472861</v>
      </c>
      <c r="M9" s="28">
        <v>91923548.433119997</v>
      </c>
      <c r="N9" s="12"/>
      <c r="O9" s="12"/>
      <c r="P9" s="12"/>
      <c r="Q9" s="12"/>
      <c r="R9" s="12"/>
      <c r="S9" s="16"/>
    </row>
    <row r="10" spans="1:20" ht="29.25" customHeight="1" outlineLevel="1" x14ac:dyDescent="0.25">
      <c r="A10" s="14" t="s">
        <v>10</v>
      </c>
      <c r="B10" s="15" t="s">
        <v>3</v>
      </c>
      <c r="C10" s="33">
        <v>1124754082</v>
      </c>
      <c r="D10" s="33">
        <v>198486016</v>
      </c>
      <c r="E10" s="28">
        <f>+C10+D10</f>
        <v>1323240098</v>
      </c>
      <c r="F10" s="45">
        <v>104960597.41249999</v>
      </c>
      <c r="G10" s="47">
        <v>438559174.05000001</v>
      </c>
      <c r="H10" s="28">
        <f>F10+G10</f>
        <v>543519771.46249998</v>
      </c>
      <c r="I10" s="49">
        <v>559863115.80994022</v>
      </c>
      <c r="J10" s="50">
        <v>98799373.378224745</v>
      </c>
      <c r="K10" s="28">
        <f>I10+J10</f>
        <v>658662489.18816495</v>
      </c>
      <c r="L10" s="28">
        <v>568812515.95766449</v>
      </c>
      <c r="M10" s="28">
        <v>363590690.39840299</v>
      </c>
      <c r="N10" s="12"/>
      <c r="O10" s="12"/>
      <c r="P10" s="12"/>
      <c r="Q10" s="12"/>
      <c r="R10" s="12"/>
      <c r="S10" s="16"/>
    </row>
    <row r="11" spans="1:20" s="13" customFormat="1" ht="27.75" customHeight="1" x14ac:dyDescent="0.25">
      <c r="A11" s="44" t="s">
        <v>13</v>
      </c>
      <c r="B11" s="11" t="s">
        <v>3</v>
      </c>
      <c r="C11" s="34">
        <f>C12+C13</f>
        <v>595110177</v>
      </c>
      <c r="D11" s="34">
        <f t="shared" ref="D11:M11" si="2">D12+D13</f>
        <v>95133839</v>
      </c>
      <c r="E11" s="34">
        <f t="shared" si="2"/>
        <v>690244016</v>
      </c>
      <c r="F11" s="34">
        <f t="shared" si="2"/>
        <v>57757183.207499996</v>
      </c>
      <c r="G11" s="34">
        <f t="shared" si="2"/>
        <v>291304635.91000003</v>
      </c>
      <c r="H11" s="34">
        <f t="shared" si="2"/>
        <v>349061819.11750001</v>
      </c>
      <c r="I11" s="27">
        <f>+I12+I13</f>
        <v>411904857.141146</v>
      </c>
      <c r="J11" s="27">
        <f>+J12+J13</f>
        <v>66081765.907260999</v>
      </c>
      <c r="K11" s="34">
        <f t="shared" si="2"/>
        <v>477986623.04840696</v>
      </c>
      <c r="L11" s="27">
        <f>L12+L13</f>
        <v>372435363.41060144</v>
      </c>
      <c r="M11" s="34">
        <f t="shared" si="2"/>
        <v>187692766.39743701</v>
      </c>
      <c r="N11" s="12"/>
      <c r="O11" s="12"/>
      <c r="P11" s="12"/>
      <c r="Q11" s="12"/>
      <c r="R11" s="12"/>
      <c r="S11" s="16"/>
    </row>
    <row r="12" spans="1:20" s="17" customFormat="1" ht="29.25" customHeight="1" x14ac:dyDescent="0.25">
      <c r="A12" s="14" t="s">
        <v>9</v>
      </c>
      <c r="B12" s="15" t="s">
        <v>3</v>
      </c>
      <c r="C12" s="33">
        <v>186989211</v>
      </c>
      <c r="D12" s="33">
        <v>32998097</v>
      </c>
      <c r="E12" s="28">
        <f>+C12+D12</f>
        <v>219987308</v>
      </c>
      <c r="F12" s="28">
        <v>18341763.887499999</v>
      </c>
      <c r="G12" s="48">
        <v>62767806.939999998</v>
      </c>
      <c r="H12" s="28">
        <f t="shared" ref="H12:H19" si="3">F12+G12</f>
        <v>81109570.827500001</v>
      </c>
      <c r="I12" s="49">
        <v>100413577.50150001</v>
      </c>
      <c r="J12" s="51">
        <v>17720043.088500001</v>
      </c>
      <c r="K12" s="28">
        <f t="shared" ref="K12:K18" si="4">I12+J12</f>
        <v>118133620.59</v>
      </c>
      <c r="L12" s="37">
        <v>81434275.726263404</v>
      </c>
      <c r="M12" s="37">
        <v>33015810.350000001</v>
      </c>
      <c r="N12" s="12"/>
      <c r="O12" s="12"/>
      <c r="P12" s="12"/>
      <c r="Q12" s="12"/>
      <c r="R12" s="12"/>
      <c r="S12" s="16"/>
    </row>
    <row r="13" spans="1:20" s="13" customFormat="1" ht="29.25" customHeight="1" x14ac:dyDescent="0.25">
      <c r="A13" s="14" t="s">
        <v>11</v>
      </c>
      <c r="B13" s="15" t="s">
        <v>3</v>
      </c>
      <c r="C13" s="33">
        <f>352102522+56018444</f>
        <v>408120966</v>
      </c>
      <c r="D13" s="33">
        <v>62135742</v>
      </c>
      <c r="E13" s="28">
        <f t="shared" ref="E13:E19" si="5">+C13+D13</f>
        <v>470256708</v>
      </c>
      <c r="F13" s="28">
        <v>39415419.32</v>
      </c>
      <c r="G13" s="47">
        <v>228536828.97000003</v>
      </c>
      <c r="H13" s="28">
        <f t="shared" si="3"/>
        <v>267952248.29000002</v>
      </c>
      <c r="I13" s="49">
        <f>274049762.639646+37441517</f>
        <v>311491279.63964599</v>
      </c>
      <c r="J13" s="50">
        <v>48361722.818760999</v>
      </c>
      <c r="K13" s="28">
        <f>I13+J13</f>
        <v>359853002.45840698</v>
      </c>
      <c r="L13" s="28">
        <v>291001087.68433803</v>
      </c>
      <c r="M13" s="28">
        <v>154676956.04743701</v>
      </c>
      <c r="N13" s="12"/>
      <c r="O13" s="12"/>
      <c r="P13" s="12"/>
      <c r="Q13" s="12"/>
      <c r="R13" s="12"/>
      <c r="S13" s="16"/>
      <c r="T13" s="18"/>
    </row>
    <row r="14" spans="1:20" s="17" customFormat="1" ht="29.25" customHeight="1" x14ac:dyDescent="0.25">
      <c r="A14" s="10" t="s">
        <v>12</v>
      </c>
      <c r="B14" s="11" t="s">
        <v>3</v>
      </c>
      <c r="C14" s="27">
        <f>1311704793+66095345</f>
        <v>1377800138</v>
      </c>
      <c r="D14" s="27">
        <v>231477320</v>
      </c>
      <c r="E14" s="34">
        <f t="shared" si="5"/>
        <v>1609277458</v>
      </c>
      <c r="F14" s="46">
        <v>133160439.62625001</v>
      </c>
      <c r="G14" s="27">
        <v>664968599.90999997</v>
      </c>
      <c r="H14" s="27">
        <f t="shared" si="3"/>
        <v>798129039.53625</v>
      </c>
      <c r="I14" s="34">
        <v>930095154.86600006</v>
      </c>
      <c r="J14" s="52">
        <v>164134439.09400001</v>
      </c>
      <c r="K14" s="27">
        <f t="shared" si="4"/>
        <v>1094229593.96</v>
      </c>
      <c r="L14" s="27">
        <v>886274886.53045106</v>
      </c>
      <c r="M14" s="27">
        <v>579576538.01387703</v>
      </c>
      <c r="N14" s="12"/>
      <c r="O14" s="12"/>
      <c r="P14" s="12"/>
      <c r="Q14" s="12"/>
      <c r="R14" s="12"/>
      <c r="S14" s="16"/>
    </row>
    <row r="15" spans="1:20" s="17" customFormat="1" ht="29.25" customHeight="1" x14ac:dyDescent="0.25">
      <c r="A15" s="43" t="s">
        <v>8</v>
      </c>
      <c r="B15" s="11" t="s">
        <v>3</v>
      </c>
      <c r="C15" s="27">
        <f>996896918+173640925</f>
        <v>1170537843</v>
      </c>
      <c r="D15" s="27">
        <v>164909543</v>
      </c>
      <c r="E15" s="27">
        <f>+C15+D15</f>
        <v>1335447386</v>
      </c>
      <c r="F15" s="27">
        <v>139598984.69</v>
      </c>
      <c r="G15" s="27">
        <v>750299666.72000003</v>
      </c>
      <c r="H15" s="27">
        <f t="shared" si="3"/>
        <v>889898651.41000009</v>
      </c>
      <c r="I15" s="53">
        <v>956968919.85683799</v>
      </c>
      <c r="J15" s="53">
        <v>136798974.64737758</v>
      </c>
      <c r="K15" s="27">
        <f t="shared" si="4"/>
        <v>1093767894.5042155</v>
      </c>
      <c r="L15" s="27">
        <v>999732022.01628101</v>
      </c>
      <c r="M15" s="27">
        <v>608809821.910375</v>
      </c>
      <c r="N15" s="12"/>
      <c r="O15" s="12"/>
      <c r="P15" s="12"/>
      <c r="Q15" s="12"/>
      <c r="R15" s="12"/>
      <c r="S15" s="16"/>
    </row>
    <row r="16" spans="1:20" s="17" customFormat="1" ht="43.15" customHeight="1" x14ac:dyDescent="0.25">
      <c r="A16" s="10" t="s">
        <v>20</v>
      </c>
      <c r="B16" s="11" t="s">
        <v>3</v>
      </c>
      <c r="C16" s="27">
        <v>1358724626</v>
      </c>
      <c r="D16" s="27">
        <f>218481923+1</f>
        <v>218481924</v>
      </c>
      <c r="E16" s="27">
        <f t="shared" si="5"/>
        <v>1577206550</v>
      </c>
      <c r="F16" s="27">
        <v>135076995.83625001</v>
      </c>
      <c r="G16" s="27">
        <v>732965128.8599999</v>
      </c>
      <c r="H16" s="27">
        <f>F16+G16</f>
        <v>868042124.69624996</v>
      </c>
      <c r="I16" s="34">
        <v>1012300912.814169</v>
      </c>
      <c r="J16" s="52">
        <v>164768785.7319122</v>
      </c>
      <c r="K16" s="27">
        <f>I16+J16</f>
        <v>1177069698.5460813</v>
      </c>
      <c r="L16" s="27">
        <v>943054488.8076489</v>
      </c>
      <c r="M16" s="27">
        <v>628297208.56148601</v>
      </c>
      <c r="N16" s="12"/>
      <c r="O16" s="12"/>
      <c r="P16" s="12"/>
      <c r="Q16" s="12"/>
      <c r="R16" s="12"/>
      <c r="S16" s="16"/>
    </row>
    <row r="17" spans="1:19" s="17" customFormat="1" ht="29.25" customHeight="1" x14ac:dyDescent="0.25">
      <c r="A17" s="19" t="s">
        <v>14</v>
      </c>
      <c r="B17" s="11" t="s">
        <v>3</v>
      </c>
      <c r="C17" s="27">
        <v>102000000</v>
      </c>
      <c r="D17" s="27">
        <v>0</v>
      </c>
      <c r="E17" s="27">
        <f t="shared" si="5"/>
        <v>102000000</v>
      </c>
      <c r="F17" s="27">
        <v>6502500</v>
      </c>
      <c r="G17" s="27">
        <v>95497500</v>
      </c>
      <c r="H17" s="27">
        <f t="shared" si="3"/>
        <v>102000000</v>
      </c>
      <c r="I17" s="34">
        <v>102000000</v>
      </c>
      <c r="J17" s="52">
        <v>0</v>
      </c>
      <c r="K17" s="27">
        <f t="shared" si="4"/>
        <v>102000000</v>
      </c>
      <c r="L17" s="27">
        <v>102001564.56999999</v>
      </c>
      <c r="M17" s="27">
        <v>102001564.57460579</v>
      </c>
      <c r="N17" s="12"/>
      <c r="O17" s="12"/>
      <c r="P17" s="12"/>
      <c r="Q17" s="12"/>
      <c r="R17" s="12"/>
      <c r="S17" s="16"/>
    </row>
    <row r="18" spans="1:19" s="17" customFormat="1" ht="29.25" customHeight="1" x14ac:dyDescent="0.25">
      <c r="A18" s="10" t="s">
        <v>15</v>
      </c>
      <c r="B18" s="11" t="s">
        <v>3</v>
      </c>
      <c r="C18" s="27">
        <v>238398862</v>
      </c>
      <c r="D18" s="27">
        <v>42070389</v>
      </c>
      <c r="E18" s="27">
        <f t="shared" si="5"/>
        <v>280469251</v>
      </c>
      <c r="F18" s="27">
        <v>25794295.384999998</v>
      </c>
      <c r="G18" s="27">
        <v>123072889.76000002</v>
      </c>
      <c r="H18" s="27">
        <f t="shared" si="3"/>
        <v>148867185.14500001</v>
      </c>
      <c r="I18" s="34">
        <v>143398085.52778247</v>
      </c>
      <c r="J18" s="52">
        <v>25305544.504902788</v>
      </c>
      <c r="K18" s="27">
        <f t="shared" si="4"/>
        <v>168703630.03268525</v>
      </c>
      <c r="L18" s="27">
        <v>160920673.86747089</v>
      </c>
      <c r="M18" s="27">
        <v>96897976.364907503</v>
      </c>
      <c r="N18" s="12"/>
      <c r="O18" s="12"/>
      <c r="P18" s="12"/>
      <c r="Q18" s="12"/>
      <c r="R18" s="12"/>
      <c r="S18" s="16"/>
    </row>
    <row r="19" spans="1:19" s="17" customFormat="1" ht="46.15" customHeight="1" x14ac:dyDescent="0.25">
      <c r="A19" s="44" t="s">
        <v>16</v>
      </c>
      <c r="B19" s="11" t="s">
        <v>3</v>
      </c>
      <c r="C19" s="27">
        <f>104815264+19940383</f>
        <v>124755647</v>
      </c>
      <c r="D19" s="27">
        <v>18496812</v>
      </c>
      <c r="E19" s="27">
        <f t="shared" si="5"/>
        <v>143252459</v>
      </c>
      <c r="F19" s="27">
        <v>13723121.170000002</v>
      </c>
      <c r="G19" s="27">
        <v>108707791.50999996</v>
      </c>
      <c r="H19" s="27">
        <f t="shared" si="3"/>
        <v>122430912.67999996</v>
      </c>
      <c r="I19" s="34">
        <f>103884646.287405+17559274</f>
        <v>121443920.287405</v>
      </c>
      <c r="J19" s="52">
        <v>18332584.638953902</v>
      </c>
      <c r="K19" s="27">
        <f>I19+J19</f>
        <v>139776504.92635891</v>
      </c>
      <c r="L19" s="27">
        <v>137732409.79886499</v>
      </c>
      <c r="M19" s="27">
        <v>102145422.4782923</v>
      </c>
      <c r="N19" s="12"/>
      <c r="O19" s="12"/>
      <c r="P19" s="12"/>
      <c r="Q19" s="12"/>
      <c r="R19" s="12"/>
      <c r="S19" s="16"/>
    </row>
    <row r="20" spans="1:19" s="13" customFormat="1" ht="36" customHeight="1" x14ac:dyDescent="0.25">
      <c r="A20" s="62" t="s">
        <v>4</v>
      </c>
      <c r="B20" s="63"/>
      <c r="C20" s="34">
        <f>+C5+C8+C11+C14+C15+C16+C17+C18+C19</f>
        <v>7962548543</v>
      </c>
      <c r="D20" s="34">
        <f>+D5+D8+D11+D14+D15+D16+D17+D18+D19</f>
        <v>1299138290</v>
      </c>
      <c r="E20" s="34">
        <f>+C20+D20</f>
        <v>9261686833</v>
      </c>
      <c r="F20" s="34">
        <f>+F5+F8+F11+F14+F15+F16+F17+F18+F19</f>
        <v>809483584.08624995</v>
      </c>
      <c r="G20" s="34">
        <f>+G5+G8+G11+G14+G15+G16+G17+G18+G19</f>
        <v>4063251392.5700002</v>
      </c>
      <c r="H20" s="34">
        <f>+H5+H8+H11+H14+H15+H16+H17+H18+H19</f>
        <v>4872734976.656251</v>
      </c>
      <c r="I20" s="27">
        <f t="shared" ref="I20" si="6">+I5+I8+I11+I14+I15+I16+I17+I18+I19</f>
        <v>5313111034.7787762</v>
      </c>
      <c r="J20" s="27">
        <f>+J5+J8+J11+J14+J15+J16+J17+J18+J19</f>
        <v>863951362.33948445</v>
      </c>
      <c r="K20" s="27">
        <f>+K5+K8+K11+K14+K15+K16+K17+K18+K19</f>
        <v>6177062397.1182613</v>
      </c>
      <c r="L20" s="34">
        <f>+L5+L8+L11+L14+L15+L16+L17+L18+L19</f>
        <v>5297255283.5743837</v>
      </c>
      <c r="M20" s="34">
        <f>+M5+M8+M11+M14+M15+M16+M17+M18+M19</f>
        <v>3448182554.0720482</v>
      </c>
      <c r="N20" s="12"/>
      <c r="O20" s="12"/>
      <c r="P20" s="12"/>
      <c r="Q20" s="12"/>
      <c r="R20" s="12"/>
      <c r="S20" s="3"/>
    </row>
    <row r="21" spans="1:19" s="13" customFormat="1" ht="36" hidden="1" customHeight="1" x14ac:dyDescent="0.2">
      <c r="A21" s="55" t="s">
        <v>21</v>
      </c>
      <c r="B21" s="56"/>
      <c r="C21" s="56"/>
      <c r="D21" s="56"/>
      <c r="E21" s="57"/>
      <c r="F21" s="57"/>
      <c r="G21" s="57"/>
      <c r="H21" s="1"/>
      <c r="I21" s="30">
        <v>5313111035</v>
      </c>
      <c r="J21" s="29">
        <v>863951362</v>
      </c>
      <c r="K21" s="1">
        <v>6177062397</v>
      </c>
      <c r="L21" s="38">
        <v>5210023103.3623095</v>
      </c>
      <c r="M21" s="23"/>
      <c r="O21" s="12"/>
      <c r="Q21" s="12"/>
      <c r="R21" s="12"/>
    </row>
    <row r="22" spans="1:19" s="13" customFormat="1" ht="27" customHeight="1" x14ac:dyDescent="0.2">
      <c r="A22" s="6"/>
      <c r="B22" s="6"/>
      <c r="C22" s="36">
        <v>14719954137.33292</v>
      </c>
      <c r="D22" s="1"/>
      <c r="E22" s="1"/>
      <c r="F22" s="1"/>
      <c r="G22" s="29"/>
      <c r="H22" s="1"/>
      <c r="I22" s="31"/>
      <c r="J22" s="31"/>
      <c r="K22" s="1"/>
      <c r="L22" s="39"/>
      <c r="M22" s="24"/>
      <c r="O22" s="12"/>
      <c r="Q22" s="12"/>
      <c r="R22" s="12"/>
    </row>
    <row r="23" spans="1:19" s="13" customFormat="1" ht="29.25" customHeight="1" x14ac:dyDescent="0.2">
      <c r="A23" s="6"/>
      <c r="B23" s="6"/>
      <c r="C23" s="36">
        <f>+C22/1.95583</f>
        <v>7526193041.9990082</v>
      </c>
      <c r="D23" s="1"/>
      <c r="E23" s="1"/>
      <c r="F23" s="1"/>
      <c r="G23" s="29"/>
      <c r="H23" s="1"/>
      <c r="I23" s="31" t="s">
        <v>22</v>
      </c>
      <c r="J23" s="29"/>
      <c r="K23" s="1"/>
      <c r="L23" s="39"/>
      <c r="M23" s="24"/>
      <c r="O23" s="12"/>
      <c r="Q23" s="12"/>
      <c r="R23" s="12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29"/>
      <c r="H24" s="1"/>
      <c r="I24" s="31"/>
      <c r="J24" s="29"/>
      <c r="K24" s="1"/>
      <c r="L24" s="39"/>
      <c r="M24" s="24"/>
    </row>
    <row r="25" spans="1:19" s="13" customFormat="1" ht="29.25" customHeight="1" x14ac:dyDescent="0.25">
      <c r="A25" s="6"/>
      <c r="B25" s="6"/>
      <c r="C25" s="2"/>
      <c r="D25" s="2"/>
      <c r="E25" s="2"/>
      <c r="F25" s="2"/>
      <c r="G25" s="42"/>
      <c r="H25" s="2"/>
      <c r="I25" s="32"/>
      <c r="J25" s="32"/>
      <c r="K25" s="4"/>
      <c r="L25" s="39"/>
      <c r="M25" s="24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42"/>
      <c r="H26" s="2"/>
      <c r="I26" s="32"/>
      <c r="J26" s="32"/>
      <c r="K26" s="5"/>
      <c r="L26" s="39"/>
      <c r="M26" s="24"/>
    </row>
    <row r="27" spans="1:19" x14ac:dyDescent="0.25">
      <c r="K27" s="5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B32" s="3"/>
      <c r="C32" s="3"/>
      <c r="D32" s="3"/>
      <c r="E32" s="3"/>
      <c r="F32" s="3"/>
      <c r="G32" s="32"/>
      <c r="H32" s="3"/>
      <c r="K32" s="5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2022-03-01T10:10:33Z</dcterms:modified>
</cp:coreProperties>
</file>