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sharedStrings.xml><?xml version="1.0" encoding="utf-8"?>
<sst xmlns="http://schemas.openxmlformats.org/spreadsheetml/2006/main" count="47" uniqueCount="30">
  <si>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</si>
  <si>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</si>
  <si>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</si>
  <si>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</si>
  <si>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</si>
  <si>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</si>
  <si>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</si>
  <si>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</si>
  <si>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</si>
  <si>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</si>
  <si>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</si>
  <si>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</si>
  <si>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</si>
  <si>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</si>
  <si>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</si>
  <si>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</si>
  <si>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</si>
  <si>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</si>
  <si>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</si>
  <si>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</si>
  <si>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</si>
  <si>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</si>
  <si>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30.11.2021</t>
  </si>
  <si>
    <t>Получени средства от ЕК на основание изпратени заявления за плащане към 30.11.2021</t>
  </si>
  <si>
    <t>Общо получени средства от ЕК към 30.11.2021</t>
  </si>
  <si>
    <t>Платено към 30.11.2021</t>
  </si>
  <si>
    <t>Общо платено към 30.11.2021</t>
  </si>
  <si>
    <t>Обща сума на публичните разходи, декларирани пред ЕК със Заявления за плащане 
към 30.11.2021</t>
  </si>
  <si>
    <t>Обща сума на публичните разходи, сертифицрани пред ЕК с Годишни счетоводни отчети 
към 30.11.2021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</si>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</sst>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  <numFmt numFmtId="173" formatCode="_-* #,##0.00\ _л_в_-;\-* #,##0.00\ _л_в_-;_-* &quot;-&quot;????\ _л_в_-;_-@_-"/>
  </numFmts>
  <fonts count="12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  <font>
      <b/>
      <sz val="11"/>
      <color theme="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1" xfId="18" applyNumberFormat="1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8" fontId="10" fillId="0" borderId="0" xfId="16" applyNumberFormat="1" applyFont="1" applyFill="1" applyBorder="1" applyAlignment="1">
      <alignment horizontal="center" vertical="center" wrapText="1"/>
    </xf>
    <xf numFmtId="170" fontId="3" fillId="2" borderId="1" xfId="18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7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3" fontId="11" fillId="0" borderId="0" xfId="0" applyNumberFormat="1" applyFont="1" applyFill="1"/>
    <xf numFmtId="167" fontId="0" fillId="2" borderId="1" xfId="18" applyNumberFormat="1" applyFont="1" applyFill="1" applyBorder="1" applyAlignment="1">
      <alignment horizontal="right" vertical="center"/>
    </xf>
    <xf numFmtId="167" fontId="7" fillId="2" borderId="1" xfId="18" applyNumberFormat="1" applyFont="1" applyFill="1" applyBorder="1" applyAlignment="1">
      <alignment horizontal="right" vertical="center"/>
    </xf>
    <xf numFmtId="168" fontId="6" fillId="2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2" fontId="4" fillId="2" borderId="1" xfId="18" applyNumberFormat="1" applyFont="1" applyFill="1" applyBorder="1" applyAlignment="1">
      <alignment horizontal="right" vertical="center"/>
    </xf>
    <xf numFmtId="172" fontId="0" fillId="2" borderId="1" xfId="18" applyNumberFormat="1" applyFont="1" applyFill="1" applyBorder="1" applyAlignment="1">
      <alignment horizontal="right"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G28" sqref="G28"/>
    </sheetView>
  </sheetViews>
  <sheetFormatPr defaultColWidth="9.140625" defaultRowHeight="12.75" outlineLevelRow="1"/>
  <cols>
    <col min="1" max="1" width="35.421875" style="3" customWidth="1"/>
    <col min="2" max="2" width="7.8515625" style="2" customWidth="1"/>
    <col min="3" max="3" width="19.8515625" style="2" customWidth="1"/>
    <col min="4" max="4" width="18.140625" style="2" customWidth="1"/>
    <col min="5" max="5" width="17.57421875" style="2" customWidth="1"/>
    <col min="6" max="6" width="23.57421875" style="2" customWidth="1"/>
    <col min="7" max="7" width="22.7109375" style="44" customWidth="1"/>
    <col min="8" max="8" width="19.421875" style="2" customWidth="1"/>
    <col min="9" max="9" width="17.421875" style="34" customWidth="1"/>
    <col min="10" max="10" width="17.140625" style="34" customWidth="1"/>
    <col min="11" max="11" width="18.28125" style="3" customWidth="1"/>
    <col min="12" max="12" width="21.57421875" style="34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2" s="7" customFormat="1" ht="11.25" customHeight="1">
      <c r="A1" s="6"/>
      <c r="B1" s="6"/>
      <c r="C1" s="22"/>
      <c r="D1" s="22"/>
      <c r="E1" s="22"/>
      <c r="F1" s="22"/>
      <c r="G1" s="43"/>
      <c r="H1" s="22"/>
      <c r="I1" s="26"/>
      <c r="J1" s="26"/>
      <c r="L1" s="26"/>
    </row>
    <row r="2" spans="1:14" s="8" customFormat="1" ht="12.75" customHeight="1">
      <c r="A2" s="60" t="s">
        <v>0</v>
      </c>
      <c r="B2" s="60" t="s">
        <v>1</v>
      </c>
      <c r="C2" s="54" t="s">
        <v>17</v>
      </c>
      <c r="D2" s="63" t="s">
        <v>18</v>
      </c>
      <c r="E2" s="54" t="s">
        <v>19</v>
      </c>
      <c r="F2" s="54" t="s">
        <v>22</v>
      </c>
      <c r="G2" s="56" t="s">
        <v>23</v>
      </c>
      <c r="H2" s="54" t="s">
        <v>24</v>
      </c>
      <c r="I2" s="65" t="s">
        <v>25</v>
      </c>
      <c r="J2" s="66"/>
      <c r="K2" s="54" t="s">
        <v>26</v>
      </c>
      <c r="L2" s="56" t="s">
        <v>27</v>
      </c>
      <c r="M2" s="54" t="s">
        <v>28</v>
      </c>
      <c r="N2" s="42"/>
    </row>
    <row r="3" spans="1:13" s="8" customFormat="1" ht="74.25" customHeight="1">
      <c r="A3" s="61"/>
      <c r="B3" s="61"/>
      <c r="C3" s="62"/>
      <c r="D3" s="64"/>
      <c r="E3" s="62"/>
      <c r="F3" s="62"/>
      <c r="G3" s="67"/>
      <c r="H3" s="62"/>
      <c r="I3" s="27" t="s">
        <v>2</v>
      </c>
      <c r="J3" s="27" t="s">
        <v>5</v>
      </c>
      <c r="K3" s="55"/>
      <c r="L3" s="57"/>
      <c r="M3" s="55"/>
    </row>
    <row r="4" spans="1:13" s="8" customFormat="1" ht="18.75" customHeight="1">
      <c r="A4" s="9">
        <v>1</v>
      </c>
      <c r="B4" s="21">
        <v>2</v>
      </c>
      <c r="C4" s="23">
        <v>3</v>
      </c>
      <c r="D4" s="21">
        <v>4</v>
      </c>
      <c r="E4" s="21">
        <v>5</v>
      </c>
      <c r="F4" s="21">
        <v>6</v>
      </c>
      <c r="G4" s="37">
        <v>7</v>
      </c>
      <c r="H4" s="37">
        <v>8</v>
      </c>
      <c r="I4" s="37">
        <v>9</v>
      </c>
      <c r="J4" s="28">
        <v>10</v>
      </c>
      <c r="K4" s="28">
        <v>11</v>
      </c>
      <c r="L4" s="28">
        <v>12</v>
      </c>
      <c r="M4" s="23">
        <v>13</v>
      </c>
    </row>
    <row r="5" spans="1:17" s="13" customFormat="1" ht="39.6" customHeight="1">
      <c r="A5" s="10" t="s">
        <v>6</v>
      </c>
      <c r="B5" s="11" t="s">
        <v>3</v>
      </c>
      <c r="C5" s="36">
        <f>C6+C7</f>
        <v>1520755090</v>
      </c>
      <c r="D5" s="36">
        <f>D6+D7</f>
        <v>268368549</v>
      </c>
      <c r="E5" s="36">
        <f>E6+E7</f>
        <v>1789123639</v>
      </c>
      <c r="F5" s="36">
        <f aca="true" t="shared" si="0" ref="F5:M5">F6+F7</f>
        <v>160660898.55</v>
      </c>
      <c r="G5" s="36">
        <f t="shared" si="0"/>
        <v>699543035.53</v>
      </c>
      <c r="H5" s="36">
        <f t="shared" si="0"/>
        <v>860203934.0799999</v>
      </c>
      <c r="I5" s="29">
        <f>+I6+I7</f>
        <v>887273923.0276067</v>
      </c>
      <c r="J5" s="29">
        <f>+J6+J7</f>
        <v>156577751.12251884</v>
      </c>
      <c r="K5" s="36">
        <f>K6+K7</f>
        <v>1043851674.1501255</v>
      </c>
      <c r="L5" s="29">
        <f>L6+L7</f>
        <v>908586243.5883017</v>
      </c>
      <c r="M5" s="36">
        <f t="shared" si="0"/>
        <v>687247016.939544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35">
        <v>438611756</v>
      </c>
      <c r="D6" s="35">
        <v>77402076</v>
      </c>
      <c r="E6" s="30">
        <f>+C6+D6</f>
        <v>516013832</v>
      </c>
      <c r="F6" s="48">
        <v>55844296.54375</v>
      </c>
      <c r="G6" s="30">
        <v>334595815.98999995</v>
      </c>
      <c r="H6" s="30">
        <f>F6+G6</f>
        <v>390440112.53374994</v>
      </c>
      <c r="I6" s="70">
        <v>388968652.15218747</v>
      </c>
      <c r="J6" s="71">
        <v>68641526.85038602</v>
      </c>
      <c r="K6" s="30">
        <f>I6+J6</f>
        <v>457610179.0025735</v>
      </c>
      <c r="L6" s="30">
        <v>439028165.32876587</v>
      </c>
      <c r="M6" s="30">
        <v>358847845.758867</v>
      </c>
      <c r="N6" s="12"/>
      <c r="O6" s="47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35">
        <v>1082143334</v>
      </c>
      <c r="D7" s="35">
        <v>190966473</v>
      </c>
      <c r="E7" s="30">
        <f>+C7+D7</f>
        <v>1273109807</v>
      </c>
      <c r="F7" s="48">
        <v>104816602.00625</v>
      </c>
      <c r="G7" s="30">
        <v>364947219.54</v>
      </c>
      <c r="H7" s="30">
        <f>F7+G7</f>
        <v>469763821.54625</v>
      </c>
      <c r="I7" s="70">
        <v>498305270.8754192</v>
      </c>
      <c r="J7" s="71">
        <v>87936224.2721328</v>
      </c>
      <c r="K7" s="30">
        <f>I7+J7</f>
        <v>586241495.147552</v>
      </c>
      <c r="L7" s="30">
        <v>469558078.25953573</v>
      </c>
      <c r="M7" s="30">
        <v>328399171.180677</v>
      </c>
      <c r="N7" s="12"/>
      <c r="O7" s="47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36">
        <f>C9+C10</f>
        <v>1474466160</v>
      </c>
      <c r="D8" s="36">
        <f aca="true" t="shared" si="1" ref="D8:K8">D9+D10</f>
        <v>260199914</v>
      </c>
      <c r="E8" s="36">
        <f>E9+E10</f>
        <v>1734666074</v>
      </c>
      <c r="F8" s="36">
        <f t="shared" si="1"/>
        <v>137209165.62125</v>
      </c>
      <c r="G8" s="36">
        <f t="shared" si="1"/>
        <v>531963372.53</v>
      </c>
      <c r="H8" s="36">
        <f>H9+H10</f>
        <v>669172538.1512499</v>
      </c>
      <c r="I8" s="29">
        <f>+I9+I10</f>
        <v>708040147.9570785</v>
      </c>
      <c r="J8" s="29">
        <f>+J9+J10</f>
        <v>124948261.4041903</v>
      </c>
      <c r="K8" s="36">
        <f t="shared" si="1"/>
        <v>832988409.3612688</v>
      </c>
      <c r="L8" s="29">
        <f>L9+L10</f>
        <v>692287100.3170059</v>
      </c>
      <c r="M8" s="36">
        <f>M9+M10</f>
        <v>455514238.831523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35">
        <v>349712078</v>
      </c>
      <c r="D9" s="35">
        <v>61713898</v>
      </c>
      <c r="E9" s="30">
        <f>+C9+D9</f>
        <v>411425976</v>
      </c>
      <c r="F9" s="48">
        <v>32248568.20875</v>
      </c>
      <c r="G9" s="68">
        <v>125162148.57000001</v>
      </c>
      <c r="H9" s="30">
        <f>F9+G9</f>
        <v>157410716.77875</v>
      </c>
      <c r="I9" s="70">
        <v>171866787.21430138</v>
      </c>
      <c r="J9" s="71">
        <v>30329433.037817888</v>
      </c>
      <c r="K9" s="30">
        <f>I9+J9</f>
        <v>202196220.25211927</v>
      </c>
      <c r="L9" s="30">
        <v>164988244.66203085</v>
      </c>
      <c r="M9" s="30">
        <v>91923548.43312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35">
        <v>1124754082</v>
      </c>
      <c r="D10" s="35">
        <v>198486016</v>
      </c>
      <c r="E10" s="30">
        <f>+C10+D10</f>
        <v>1323240098</v>
      </c>
      <c r="F10" s="48">
        <v>104960597.4125</v>
      </c>
      <c r="G10" s="68">
        <v>406801223.96</v>
      </c>
      <c r="H10" s="30">
        <f>F10+G10</f>
        <v>511761821.37249994</v>
      </c>
      <c r="I10" s="70">
        <v>536173360.74277705</v>
      </c>
      <c r="J10" s="71">
        <v>94618828.36637242</v>
      </c>
      <c r="K10" s="30">
        <f>I10+J10</f>
        <v>630792189.1091495</v>
      </c>
      <c r="L10" s="30">
        <v>527298855.654975</v>
      </c>
      <c r="M10" s="30">
        <v>363590690.398403</v>
      </c>
      <c r="N10" s="12"/>
      <c r="O10" s="12"/>
      <c r="P10" s="12"/>
      <c r="Q10" s="12"/>
      <c r="R10" s="16"/>
      <c r="S10" s="17"/>
    </row>
    <row r="11" spans="1:19" s="13" customFormat="1" ht="27.75" customHeight="1">
      <c r="A11" s="46" t="s">
        <v>13</v>
      </c>
      <c r="B11" s="11" t="s">
        <v>3</v>
      </c>
      <c r="C11" s="36">
        <f>C12+C13</f>
        <v>595110177</v>
      </c>
      <c r="D11" s="36">
        <f aca="true" t="shared" si="2" ref="D11:M11">D12+D13</f>
        <v>95133839</v>
      </c>
      <c r="E11" s="36">
        <f t="shared" si="2"/>
        <v>690244016</v>
      </c>
      <c r="F11" s="36">
        <f t="shared" si="2"/>
        <v>57757183.207499996</v>
      </c>
      <c r="G11" s="36">
        <f t="shared" si="2"/>
        <v>264282963.74</v>
      </c>
      <c r="H11" s="36">
        <f t="shared" si="2"/>
        <v>322040146.9475</v>
      </c>
      <c r="I11" s="29">
        <f>+I12+I13</f>
        <v>399851416.26118845</v>
      </c>
      <c r="J11" s="29">
        <f>+J12+J13</f>
        <v>63963849.116212755</v>
      </c>
      <c r="K11" s="36">
        <f t="shared" si="2"/>
        <v>463815265.37740123</v>
      </c>
      <c r="L11" s="29">
        <f>L12+L13</f>
        <v>364322714.2806013</v>
      </c>
      <c r="M11" s="36">
        <f t="shared" si="2"/>
        <v>187692766.397437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35">
        <v>186989211</v>
      </c>
      <c r="D12" s="35">
        <v>32998097</v>
      </c>
      <c r="E12" s="30">
        <f>+C12+D12</f>
        <v>219987308</v>
      </c>
      <c r="F12" s="30">
        <v>18341763.8875</v>
      </c>
      <c r="G12" s="69">
        <v>58125315.72</v>
      </c>
      <c r="H12" s="30">
        <f aca="true" t="shared" si="3" ref="H12:H19">F12+G12</f>
        <v>76467079.6075</v>
      </c>
      <c r="I12" s="70">
        <v>97849174.79594898</v>
      </c>
      <c r="J12" s="72">
        <v>17267501.43457923</v>
      </c>
      <c r="K12" s="30">
        <f aca="true" t="shared" si="4" ref="K12:K18">I12+J12</f>
        <v>115116676.2305282</v>
      </c>
      <c r="L12" s="39">
        <v>79210136.25626342</v>
      </c>
      <c r="M12" s="39">
        <v>33015810.35</v>
      </c>
      <c r="N12" s="12"/>
      <c r="O12" s="47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35">
        <f>352102522+56018444</f>
        <v>408120966</v>
      </c>
      <c r="D13" s="35">
        <v>62135742</v>
      </c>
      <c r="E13" s="30">
        <f aca="true" t="shared" si="5" ref="E13:E19">+C13+D13</f>
        <v>470256708</v>
      </c>
      <c r="F13" s="30">
        <v>39415419.32</v>
      </c>
      <c r="G13" s="68">
        <v>206157648.02</v>
      </c>
      <c r="H13" s="30">
        <f t="shared" si="3"/>
        <v>245573067.34</v>
      </c>
      <c r="I13" s="70">
        <f>264612636.86259+37389604.6026495</f>
        <v>302002241.46523947</v>
      </c>
      <c r="J13" s="71">
        <v>46696347.681633525</v>
      </c>
      <c r="K13" s="30">
        <f>I13+J13</f>
        <v>348698589.146873</v>
      </c>
      <c r="L13" s="30">
        <v>285112578.0243379</v>
      </c>
      <c r="M13" s="30">
        <v>154676956.047437</v>
      </c>
      <c r="N13" s="12"/>
      <c r="O13" s="47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29">
        <f>1311704793+66095345</f>
        <v>1377800138</v>
      </c>
      <c r="D14" s="29">
        <v>231477320</v>
      </c>
      <c r="E14" s="36">
        <f t="shared" si="5"/>
        <v>1609277458</v>
      </c>
      <c r="F14" s="49">
        <v>133160439.62625001</v>
      </c>
      <c r="G14" s="29">
        <v>655002798.34</v>
      </c>
      <c r="H14" s="29">
        <f t="shared" si="3"/>
        <v>788163237.9662501</v>
      </c>
      <c r="I14" s="36">
        <v>916777415.6740998</v>
      </c>
      <c r="J14" s="50">
        <v>161784249.82484114</v>
      </c>
      <c r="K14" s="29">
        <f t="shared" si="4"/>
        <v>1078561665.498941</v>
      </c>
      <c r="L14" s="29">
        <v>864484798.2104508</v>
      </c>
      <c r="M14" s="29">
        <v>579576538.013877</v>
      </c>
      <c r="N14" s="12"/>
      <c r="O14" s="47"/>
      <c r="P14" s="12"/>
      <c r="Q14" s="12"/>
      <c r="R14" s="16"/>
      <c r="S14" s="17"/>
    </row>
    <row r="15" spans="1:19" s="18" customFormat="1" ht="29.25" customHeight="1">
      <c r="A15" s="45" t="s">
        <v>8</v>
      </c>
      <c r="B15" s="11" t="s">
        <v>3</v>
      </c>
      <c r="C15" s="29">
        <f>996896918+173640925</f>
        <v>1170537843</v>
      </c>
      <c r="D15" s="29">
        <v>164909543</v>
      </c>
      <c r="E15" s="29">
        <f>+C15+D15</f>
        <v>1335447386</v>
      </c>
      <c r="F15" s="29">
        <v>139598984.69</v>
      </c>
      <c r="G15" s="29">
        <v>714886165.52</v>
      </c>
      <c r="H15" s="29">
        <f t="shared" si="3"/>
        <v>854485150.21</v>
      </c>
      <c r="I15" s="73">
        <v>925018044.9436636</v>
      </c>
      <c r="J15" s="73">
        <v>136236203.03343958</v>
      </c>
      <c r="K15" s="29">
        <f t="shared" si="4"/>
        <v>1061254247.9771032</v>
      </c>
      <c r="L15" s="29">
        <v>959424967.026281</v>
      </c>
      <c r="M15" s="29">
        <v>608809821.910375</v>
      </c>
      <c r="N15" s="12"/>
      <c r="O15" s="47"/>
      <c r="P15" s="12"/>
      <c r="Q15" s="12"/>
      <c r="R15" s="16"/>
      <c r="S15" s="17"/>
    </row>
    <row r="16" spans="1:19" s="18" customFormat="1" ht="43.15" customHeight="1">
      <c r="A16" s="10" t="s">
        <v>20</v>
      </c>
      <c r="B16" s="11" t="s">
        <v>3</v>
      </c>
      <c r="C16" s="29">
        <v>1358724626</v>
      </c>
      <c r="D16" s="29">
        <f>218481923+1</f>
        <v>218481924</v>
      </c>
      <c r="E16" s="29">
        <f t="shared" si="5"/>
        <v>1577206550</v>
      </c>
      <c r="F16" s="29">
        <v>135076995.83625</v>
      </c>
      <c r="G16" s="29">
        <v>732965128.8599999</v>
      </c>
      <c r="H16" s="29">
        <f>F16+G16</f>
        <v>868042124.69625</v>
      </c>
      <c r="I16" s="36">
        <f>916027708.221259+57111303.1296176</f>
        <v>973139011.3508766</v>
      </c>
      <c r="J16" s="50">
        <v>161651948.50963387</v>
      </c>
      <c r="K16" s="29">
        <f t="shared" si="4"/>
        <v>1134790959.8605103</v>
      </c>
      <c r="L16" s="29">
        <v>943054488.8076489</v>
      </c>
      <c r="M16" s="29">
        <v>628297208.561486</v>
      </c>
      <c r="N16" s="12"/>
      <c r="O16" s="47"/>
      <c r="P16" s="12"/>
      <c r="Q16" s="12"/>
      <c r="R16" s="16"/>
      <c r="S16" s="17"/>
    </row>
    <row r="17" spans="1:19" s="18" customFormat="1" ht="29.25" customHeight="1">
      <c r="A17" s="20" t="s">
        <v>14</v>
      </c>
      <c r="B17" s="11" t="s">
        <v>3</v>
      </c>
      <c r="C17" s="29">
        <v>102000000</v>
      </c>
      <c r="D17" s="29">
        <v>0</v>
      </c>
      <c r="E17" s="29">
        <f t="shared" si="5"/>
        <v>102000000</v>
      </c>
      <c r="F17" s="29">
        <v>6502500</v>
      </c>
      <c r="G17" s="29">
        <v>95497500</v>
      </c>
      <c r="H17" s="29">
        <f t="shared" si="3"/>
        <v>102000000</v>
      </c>
      <c r="I17" s="36">
        <v>102000000</v>
      </c>
      <c r="J17" s="50">
        <v>0</v>
      </c>
      <c r="K17" s="29">
        <f t="shared" si="4"/>
        <v>102000000</v>
      </c>
      <c r="L17" s="29">
        <v>102001564.57</v>
      </c>
      <c r="M17" s="29"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29">
        <v>238398862</v>
      </c>
      <c r="D18" s="29">
        <v>42070389</v>
      </c>
      <c r="E18" s="29">
        <f t="shared" si="5"/>
        <v>280469251</v>
      </c>
      <c r="F18" s="29">
        <v>25794295.384999998</v>
      </c>
      <c r="G18" s="29">
        <v>104295233.65000002</v>
      </c>
      <c r="H18" s="29">
        <f t="shared" si="3"/>
        <v>130089529.03500003</v>
      </c>
      <c r="I18" s="36">
        <v>131507547.79150586</v>
      </c>
      <c r="J18" s="50">
        <v>23207214.31614809</v>
      </c>
      <c r="K18" s="29">
        <f t="shared" si="4"/>
        <v>154714762.10765395</v>
      </c>
      <c r="L18" s="29">
        <v>136374718.07444525</v>
      </c>
      <c r="M18" s="29">
        <v>96897976.3649075</v>
      </c>
      <c r="N18" s="12"/>
      <c r="O18" s="47"/>
      <c r="P18" s="12"/>
      <c r="Q18" s="12"/>
      <c r="R18" s="16"/>
      <c r="S18" s="17"/>
    </row>
    <row r="19" spans="1:19" s="18" customFormat="1" ht="46.15" customHeight="1">
      <c r="A19" s="46" t="s">
        <v>16</v>
      </c>
      <c r="B19" s="11" t="s">
        <v>3</v>
      </c>
      <c r="C19" s="29">
        <f>104815264+19940383</f>
        <v>124755647</v>
      </c>
      <c r="D19" s="29">
        <v>18496812</v>
      </c>
      <c r="E19" s="29">
        <f t="shared" si="5"/>
        <v>143252459</v>
      </c>
      <c r="F19" s="29">
        <v>13723121.170000002</v>
      </c>
      <c r="G19" s="29">
        <v>108707791.50999996</v>
      </c>
      <c r="H19" s="29">
        <f t="shared" si="3"/>
        <v>122430912.67999996</v>
      </c>
      <c r="I19" s="36">
        <f>103179383.134146+15699112.0496158</f>
        <v>118878495.1837618</v>
      </c>
      <c r="J19" s="50">
        <v>18208126.435437486</v>
      </c>
      <c r="K19" s="29">
        <f>I19+J19</f>
        <v>137086621.61919928</v>
      </c>
      <c r="L19" s="29">
        <v>130066340.89886492</v>
      </c>
      <c r="M19" s="29">
        <v>102145422.4782923</v>
      </c>
      <c r="N19" s="12"/>
      <c r="O19" s="47"/>
      <c r="P19" s="12"/>
      <c r="Q19" s="12"/>
      <c r="R19" s="16"/>
      <c r="S19" s="17"/>
    </row>
    <row r="20" spans="1:19" s="13" customFormat="1" ht="36" customHeight="1">
      <c r="A20" s="58" t="s">
        <v>4</v>
      </c>
      <c r="B20" s="59"/>
      <c r="C20" s="36">
        <f>+C5+C8+C11+C14+C15+C16+C17+C18+C19</f>
        <v>7962548543</v>
      </c>
      <c r="D20" s="36">
        <f>+D5+D8+D11+D14+D15+D16+D17+D18+D19</f>
        <v>1299138290</v>
      </c>
      <c r="E20" s="36">
        <f>+C20+D20</f>
        <v>9261686833</v>
      </c>
      <c r="F20" s="36">
        <f>+F5+F8+F11+F14+F15+F16+F17+F18+F19</f>
        <v>809483584.08625</v>
      </c>
      <c r="G20" s="36">
        <f>+G5+G8+G11+G14+G15+G16+G17+G18+G19</f>
        <v>3907143989.6799994</v>
      </c>
      <c r="H20" s="36">
        <f>+H5+H8+H11+H14+H15+H16+H17+H18+H19</f>
        <v>4716627573.766251</v>
      </c>
      <c r="I20" s="29">
        <f aca="true" t="shared" si="6" ref="I20">+I5+I8+I11+I14+I15+I16+I17+I18+I19</f>
        <v>5162486002.189781</v>
      </c>
      <c r="J20" s="29">
        <f>+J5+J8+J11+J14+J15+J16+J17+J18+J19</f>
        <v>846577603.762422</v>
      </c>
      <c r="K20" s="29">
        <f>+K5+K8+K11+K14+K15+K16+K17+K18+K19</f>
        <v>6009063605.952202</v>
      </c>
      <c r="L20" s="36">
        <f>+L5+L8+L11+L14+L15+L16+L17+L18+L19</f>
        <v>5100602935.7736</v>
      </c>
      <c r="M20" s="36">
        <f>+M5+M8+M11+M14+M15+M16+M17+M18+M19</f>
        <v>3448182554.072048</v>
      </c>
      <c r="N20" s="12"/>
      <c r="O20" s="12"/>
      <c r="P20" s="12"/>
      <c r="Q20" s="12"/>
      <c r="R20" s="16"/>
      <c r="S20" s="3"/>
    </row>
    <row r="21" spans="1:13" s="13" customFormat="1" ht="36" customHeight="1">
      <c r="A21" s="51" t="s">
        <v>21</v>
      </c>
      <c r="B21" s="52"/>
      <c r="C21" s="52"/>
      <c r="D21" s="52"/>
      <c r="E21" s="53"/>
      <c r="F21" s="53"/>
      <c r="G21" s="53"/>
      <c r="H21" s="1"/>
      <c r="I21" s="32"/>
      <c r="J21" s="31"/>
      <c r="K21" s="1"/>
      <c r="L21" s="40"/>
      <c r="M21" s="24"/>
    </row>
    <row r="22" spans="1:13" s="13" customFormat="1" ht="27" customHeight="1">
      <c r="A22" s="6"/>
      <c r="B22" s="6"/>
      <c r="C22" s="38">
        <v>14719954137.33292</v>
      </c>
      <c r="D22" s="1"/>
      <c r="E22" s="1"/>
      <c r="F22" s="1"/>
      <c r="G22" s="31"/>
      <c r="H22" s="1"/>
      <c r="I22" s="33"/>
      <c r="J22" s="31"/>
      <c r="K22" s="1"/>
      <c r="L22" s="41"/>
      <c r="M22" s="25"/>
    </row>
    <row r="23" spans="1:13" s="13" customFormat="1" ht="29.25" customHeight="1">
      <c r="A23" s="6"/>
      <c r="B23" s="6"/>
      <c r="C23" s="38">
        <f>+C22/1.95583</f>
        <v>7526193041.999008</v>
      </c>
      <c r="D23" s="1"/>
      <c r="E23" s="1"/>
      <c r="F23" s="1"/>
      <c r="G23" s="31"/>
      <c r="H23" s="1"/>
      <c r="I23" s="33" t="s">
        <v>29</v>
      </c>
      <c r="J23" s="31"/>
      <c r="K23" s="1"/>
      <c r="L23" s="41"/>
      <c r="M23" s="25"/>
    </row>
    <row r="24" spans="1:13" s="13" customFormat="1" ht="29.25" customHeight="1">
      <c r="A24" s="6"/>
      <c r="B24" s="6"/>
      <c r="C24" s="1"/>
      <c r="D24" s="1"/>
      <c r="E24" s="1"/>
      <c r="F24" s="1"/>
      <c r="G24" s="31"/>
      <c r="H24" s="1"/>
      <c r="I24" s="33"/>
      <c r="J24" s="31"/>
      <c r="K24" s="1"/>
      <c r="L24" s="41"/>
      <c r="M24" s="25"/>
    </row>
    <row r="25" spans="1:13" s="13" customFormat="1" ht="29.25" customHeight="1">
      <c r="A25" s="6"/>
      <c r="B25" s="6"/>
      <c r="C25" s="2"/>
      <c r="D25" s="2"/>
      <c r="E25" s="2"/>
      <c r="F25" s="2"/>
      <c r="G25" s="44"/>
      <c r="H25" s="2"/>
      <c r="I25" s="34"/>
      <c r="J25" s="34"/>
      <c r="K25" s="4"/>
      <c r="L25" s="41"/>
      <c r="M25" s="25"/>
    </row>
    <row r="26" spans="1:13" s="13" customFormat="1" ht="29.25" customHeight="1">
      <c r="A26" s="6"/>
      <c r="B26" s="6"/>
      <c r="C26" s="2"/>
      <c r="D26" s="2"/>
      <c r="E26" s="2"/>
      <c r="F26" s="2"/>
      <c r="G26" s="44"/>
      <c r="H26" s="2"/>
      <c r="I26" s="34"/>
      <c r="J26" s="34"/>
      <c r="K26" s="5"/>
      <c r="L26" s="41"/>
      <c r="M26" s="25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  <row r="32" spans="2:11" ht="12.75">
      <c r="B32" s="3"/>
      <c r="C32" s="3"/>
      <c r="D32" s="3"/>
      <c r="E32" s="3"/>
      <c r="F32" s="3"/>
      <c r="G32" s="34"/>
      <c r="H32" s="3"/>
      <c r="K32" s="5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2019-08-07T11:48:05Z</cp:lastPrinted>
  <dcterms:created xsi:type="dcterms:W3CDTF">2007-11-29T09:10:22Z</dcterms:created>
  <dcterms:modified xsi:type="dcterms:W3CDTF">2021-12-31T10:48:04Z</dcterms:modified>
  <cp:category/>
  <cp:version/>
  <cp:contentType/>
  <cp:contentStatus/>
</cp:coreProperties>
</file>