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08.2021\"/>
    </mc:Choice>
  </mc:AlternateContent>
  <bookViews>
    <workbookView xWindow="0" yWindow="0" windowWidth="14376" windowHeight="3672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19" i="5" l="1"/>
  <c r="I19" i="5"/>
  <c r="H19" i="5"/>
  <c r="C19" i="5"/>
  <c r="E19" i="5" s="1"/>
  <c r="K18" i="5"/>
  <c r="H18" i="5"/>
  <c r="E18" i="5"/>
  <c r="K17" i="5"/>
  <c r="H17" i="5"/>
  <c r="E17" i="5"/>
  <c r="I16" i="5"/>
  <c r="K16" i="5" s="1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I13" i="5"/>
  <c r="H13" i="5"/>
  <c r="C13" i="5"/>
  <c r="E13" i="5" s="1"/>
  <c r="E11" i="5" s="1"/>
  <c r="K12" i="5"/>
  <c r="K11" i="5" s="1"/>
  <c r="H12" i="5"/>
  <c r="E12" i="5"/>
  <c r="M11" i="5"/>
  <c r="L11" i="5"/>
  <c r="J11" i="5"/>
  <c r="I11" i="5"/>
  <c r="H11" i="5"/>
  <c r="G11" i="5"/>
  <c r="F11" i="5"/>
  <c r="D11" i="5"/>
  <c r="K10" i="5"/>
  <c r="H10" i="5"/>
  <c r="E10" i="5"/>
  <c r="K9" i="5"/>
  <c r="H9" i="5"/>
  <c r="H8" i="5" s="1"/>
  <c r="E9" i="5"/>
  <c r="E8" i="5" s="1"/>
  <c r="M8" i="5"/>
  <c r="L8" i="5"/>
  <c r="K8" i="5"/>
  <c r="J8" i="5"/>
  <c r="J20" i="5" s="1"/>
  <c r="I8" i="5"/>
  <c r="G8" i="5"/>
  <c r="F8" i="5"/>
  <c r="F20" i="5" s="1"/>
  <c r="D8" i="5"/>
  <c r="C8" i="5"/>
  <c r="K7" i="5"/>
  <c r="H7" i="5"/>
  <c r="E7" i="5"/>
  <c r="K6" i="5"/>
  <c r="H6" i="5"/>
  <c r="H5" i="5" s="1"/>
  <c r="E6" i="5"/>
  <c r="E5" i="5" s="1"/>
  <c r="M5" i="5"/>
  <c r="M20" i="5" s="1"/>
  <c r="L5" i="5"/>
  <c r="L20" i="5" s="1"/>
  <c r="K5" i="5"/>
  <c r="J5" i="5"/>
  <c r="I5" i="5"/>
  <c r="I20" i="5" s="1"/>
  <c r="G5" i="5"/>
  <c r="G20" i="5" s="1"/>
  <c r="F5" i="5"/>
  <c r="D5" i="5"/>
  <c r="D20" i="5" s="1"/>
  <c r="C5" i="5"/>
  <c r="K20" i="5" l="1"/>
  <c r="H20" i="5"/>
  <c r="C11" i="5"/>
  <c r="C20" i="5" s="1"/>
  <c r="E20" i="5" s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<sst xmlns="http://schemas.openxmlformats.org/spreadsheetml/2006/main" count="47" uniqueCount="31">
  <si>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</si>
  <si>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</si>
  <si>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</si>
  <si>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</si>
  <si>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</si>
  <si>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</si>
  <si>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</si>
  <si>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</si>
  <si>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</si>
  <si>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</si>
  <si>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</si>
  <si>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</si>
  <si>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</si>
  <si>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</si>
  <si>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</si>
  <si>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</si>
  <si>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</si>
  <si>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</si>
  <si>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</si>
  <si>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</si>
  <si>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</si>
  <si>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</si>
  <si>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</si>
  <si>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</si>
  <si>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31.08.2021</t>
  </si>
  <si>
    <t>Funds received from the EC based on submitted applications for payment up to 31.08.2021</t>
  </si>
  <si>
    <t>Total funds received from the EC up to 31.08.2021</t>
  </si>
  <si>
    <t>Paid up to 31.08.2021</t>
  </si>
  <si>
    <t>Total paid up to 31.08.2021</t>
  </si>
  <si>
    <t>Total public expenditure declared to the EC with Payment claims
 as per 31.08.2021</t>
  </si>
  <si>
    <t>Total public expenditure certified to the EC with Annual Accounts 
as per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</si>
</sst>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09375" defaultRowHeight="13.8" outlineLevelRow="1" x14ac:dyDescent="0.25"/>
  <cols>
    <col min="1" max="1" width="34.6640625" style="13" customWidth="1"/>
    <col min="2" max="2" width="7.88671875" style="5" customWidth="1"/>
    <col min="3" max="3" width="17.5546875" style="5" customWidth="1"/>
    <col min="4" max="4" width="17.88671875" style="5" customWidth="1"/>
    <col min="5" max="5" width="19.6640625" style="5" customWidth="1"/>
    <col min="6" max="6" width="18.109375" style="66" customWidth="1"/>
    <col min="7" max="7" width="19.44140625" style="66" customWidth="1"/>
    <col min="8" max="8" width="16.6640625" style="5" customWidth="1"/>
    <col min="9" max="9" width="17.88671875" style="13" customWidth="1"/>
    <col min="10" max="10" width="16.6640625" style="13" customWidth="1"/>
    <col min="11" max="11" width="17.5546875" style="13" customWidth="1"/>
    <col min="12" max="12" width="19" style="19" customWidth="1"/>
    <col min="13" max="25" width="17.6640625" style="7" customWidth="1"/>
    <col min="26" max="26" width="25.5546875" style="56" customWidth="1"/>
    <col min="27" max="27" width="28.44140625" style="56" customWidth="1"/>
    <col min="28" max="28" width="13.5546875" style="56" customWidth="1"/>
    <col min="29" max="29" width="24.33203125" style="56" customWidth="1"/>
    <col min="30" max="16384" width="9.109375" style="13"/>
  </cols>
  <sheetData>
    <row r="1" spans="1:29" s="9" customFormat="1" ht="11.25" customHeight="1" x14ac:dyDescent="0.25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5" t="s">
        <v>5</v>
      </c>
      <c r="J3" s="36" t="s">
        <v>6</v>
      </c>
      <c r="K3" s="83"/>
      <c r="L3" s="81"/>
      <c r="M3" s="8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5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3">
        <v>11</v>
      </c>
      <c r="L4" s="73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5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682582634</v>
      </c>
      <c r="H5" s="21">
        <f t="shared" si="0"/>
        <v>843243532.54999995</v>
      </c>
      <c r="I5" s="38">
        <f>+I6+I7</f>
        <v>869602813.05767071</v>
      </c>
      <c r="J5" s="38">
        <f>+J6+J7</f>
        <v>153459319.95135364</v>
      </c>
      <c r="K5" s="21">
        <f>K6+K7</f>
        <v>1023062133.0090244</v>
      </c>
      <c r="L5" s="38">
        <f>L6+L7</f>
        <v>886415784.01136732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2000935611.6030402</v>
      </c>
      <c r="AB5" s="53">
        <v>1461442349.48</v>
      </c>
      <c r="AC5" s="54">
        <f>+AA5-AB5</f>
        <v>539493262.1230402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72">
        <v>55844296.543750003</v>
      </c>
      <c r="G6" s="37">
        <v>328083053.69999993</v>
      </c>
      <c r="H6" s="37">
        <f>F6+G6</f>
        <v>383927350.24374992</v>
      </c>
      <c r="I6" s="74">
        <v>383913825.43028426</v>
      </c>
      <c r="J6" s="75">
        <v>67749498.605344266</v>
      </c>
      <c r="K6" s="37">
        <f>I6+J6</f>
        <v>451663324.03562856</v>
      </c>
      <c r="L6" s="37">
        <v>430514750.53039175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883363129.14888227</v>
      </c>
      <c r="AA6" s="55">
        <f>+K6*1.95583</f>
        <v>883376679.04860342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72">
        <v>104816602.00624999</v>
      </c>
      <c r="G7" s="37">
        <v>354499580.30000001</v>
      </c>
      <c r="H7" s="37">
        <f>F7+G7</f>
        <v>459316182.30624998</v>
      </c>
      <c r="I7" s="74">
        <v>485688987.62738645</v>
      </c>
      <c r="J7" s="75">
        <v>85709821.346009374</v>
      </c>
      <c r="K7" s="37">
        <f>I7+J7</f>
        <v>571398808.97339582</v>
      </c>
      <c r="L7" s="37">
        <v>455901033.48097563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1117541790.5901675</v>
      </c>
      <c r="AA7" s="55">
        <f t="shared" ref="AA7:AA19" si="2">+K7*1.95583</f>
        <v>1117558932.5544367</v>
      </c>
    </row>
    <row r="8" spans="1:29" s="12" customFormat="1" ht="29.25" customHeight="1" x14ac:dyDescent="0.25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479860224.65999997</v>
      </c>
      <c r="H8" s="21">
        <f t="shared" si="3"/>
        <v>617069390.28125</v>
      </c>
      <c r="I8" s="38">
        <f>+I9+I10</f>
        <v>657556990.15655386</v>
      </c>
      <c r="J8" s="38">
        <f>+J9+J10</f>
        <v>116039468.85115655</v>
      </c>
      <c r="K8" s="21">
        <f t="shared" si="3"/>
        <v>773596459.00771034</v>
      </c>
      <c r="L8" s="38">
        <f>L9+L10</f>
        <v>624178409.94451296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1512999954.5272799</v>
      </c>
      <c r="AA8" s="52">
        <f t="shared" si="2"/>
        <v>1513023162.4210501</v>
      </c>
      <c r="AB8" s="53">
        <v>942880842.37</v>
      </c>
      <c r="AC8" s="54">
        <f>+AA8-AB8</f>
        <v>570142320.05105007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72">
        <v>32248568.208749998</v>
      </c>
      <c r="G9" s="39">
        <v>107067008.36000001</v>
      </c>
      <c r="H9" s="37">
        <f>F9+G9</f>
        <v>139315576.56875002</v>
      </c>
      <c r="I9" s="74">
        <v>153234018.54498962</v>
      </c>
      <c r="J9" s="75">
        <v>27041297.390292283</v>
      </c>
      <c r="K9" s="37">
        <f>I9+J9</f>
        <v>180275315.9352819</v>
      </c>
      <c r="L9" s="37">
        <v>141334466.52531701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352582462.90622437</v>
      </c>
      <c r="AA9" s="55">
        <f t="shared" si="2"/>
        <v>352587871.1657024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72">
        <v>104960597.41249999</v>
      </c>
      <c r="G10" s="39">
        <v>372793216.29999995</v>
      </c>
      <c r="H10" s="37">
        <f>F10+G10</f>
        <v>477753813.71249998</v>
      </c>
      <c r="I10" s="74">
        <v>504322971.61156422</v>
      </c>
      <c r="J10" s="75">
        <v>88998171.460864261</v>
      </c>
      <c r="K10" s="37">
        <f>I10+J10</f>
        <v>593321143.07242846</v>
      </c>
      <c r="L10" s="37">
        <v>482843943.41919595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1160417491.6210556</v>
      </c>
      <c r="AA10" s="55">
        <f t="shared" si="2"/>
        <v>1160435291.2553477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216002599.16000003</v>
      </c>
      <c r="H11" s="21">
        <f t="shared" si="4"/>
        <v>273759782.36750001</v>
      </c>
      <c r="I11" s="38">
        <f>+I12+I13</f>
        <v>372448092.64947331</v>
      </c>
      <c r="J11" s="38">
        <f>+J12+J13</f>
        <v>60362397.12882106</v>
      </c>
      <c r="K11" s="21">
        <f t="shared" si="4"/>
        <v>432810489.77829432</v>
      </c>
      <c r="L11" s="38">
        <f>L12+L13</f>
        <v>300595895.43643618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846490755.90838802</v>
      </c>
      <c r="AA11" s="52">
        <f t="shared" si="2"/>
        <v>846503740.22308135</v>
      </c>
      <c r="AB11" s="55">
        <v>508734585.13999999</v>
      </c>
      <c r="AC11" s="54">
        <f>+AA11-AB11</f>
        <v>337769155.08308136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18341763.887499999</v>
      </c>
      <c r="G12" s="39">
        <v>52657555.549999997</v>
      </c>
      <c r="H12" s="37">
        <f t="shared" ref="H12:H19" si="5">F12+G12</f>
        <v>70999319.4375</v>
      </c>
      <c r="I12" s="74">
        <v>93281618.232750401</v>
      </c>
      <c r="J12" s="76">
        <v>16461462.0410736</v>
      </c>
      <c r="K12" s="37">
        <f t="shared" ref="K12:K18" si="6">I12+J12</f>
        <v>109743080.27382401</v>
      </c>
      <c r="L12" s="71">
        <v>68218260.787279889</v>
      </c>
      <c r="M12" s="71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214635516.39954498</v>
      </c>
      <c r="AA12" s="55">
        <f t="shared" si="2"/>
        <v>214638808.69195321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f>352102522+56018444</f>
        <v>408120966</v>
      </c>
      <c r="D13" s="40">
        <v>62135742</v>
      </c>
      <c r="E13" s="37">
        <f t="shared" ref="E13:E19" si="7">+C13+D13</f>
        <v>470256708</v>
      </c>
      <c r="F13" s="37">
        <v>39415419.32</v>
      </c>
      <c r="G13" s="39">
        <v>163345043.61000001</v>
      </c>
      <c r="H13" s="37">
        <f t="shared" si="5"/>
        <v>202760462.93000001</v>
      </c>
      <c r="I13" s="74">
        <f>248771965.497236+30394508.9194869</f>
        <v>279166474.41672289</v>
      </c>
      <c r="J13" s="75">
        <v>43900935.087747462</v>
      </c>
      <c r="K13" s="37">
        <f>I13+J13</f>
        <v>323067409.50447035</v>
      </c>
      <c r="L13" s="37">
        <v>232377634.64915627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631855239.50884306</v>
      </c>
      <c r="AA13" s="55">
        <f t="shared" si="2"/>
        <v>631864931.53112817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7">
        <v>133160439.62625001</v>
      </c>
      <c r="G14" s="38">
        <v>614251166.11000001</v>
      </c>
      <c r="H14" s="38">
        <f t="shared" si="5"/>
        <v>747411605.73625004</v>
      </c>
      <c r="I14" s="21">
        <v>866862792.57469964</v>
      </c>
      <c r="J14" s="41">
        <v>152975786.92494696</v>
      </c>
      <c r="K14" s="38">
        <f t="shared" si="6"/>
        <v>1019838579.4996467</v>
      </c>
      <c r="L14" s="38">
        <v>798187498.95042205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1994600293.785409</v>
      </c>
      <c r="AA14" s="52">
        <f t="shared" si="2"/>
        <v>1994630888.9427938</v>
      </c>
      <c r="AB14" s="55">
        <v>1591964903.49</v>
      </c>
      <c r="AC14" s="54">
        <f>+AA14-AB14</f>
        <v>402665985.45279384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632687634.95000005</v>
      </c>
      <c r="H15" s="38">
        <f t="shared" si="5"/>
        <v>772286619.6400001</v>
      </c>
      <c r="I15" s="77">
        <v>881802535.23391902</v>
      </c>
      <c r="J15" s="77">
        <v>132820692.48013969</v>
      </c>
      <c r="K15" s="38">
        <f t="shared" si="6"/>
        <v>1014623227.7140588</v>
      </c>
      <c r="L15" s="38">
        <v>864394638.54333746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1984400108.7631562</v>
      </c>
      <c r="AA15" s="52">
        <f t="shared" si="2"/>
        <v>1984430547.4599874</v>
      </c>
      <c r="AB15" s="55">
        <v>1226822694.46</v>
      </c>
      <c r="AC15" s="54">
        <f>+AA15-AB15</f>
        <v>757607852.99998736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si="7"/>
        <v>1577206550</v>
      </c>
      <c r="F16" s="38">
        <v>121804351.39625001</v>
      </c>
      <c r="G16" s="38">
        <v>628988835.52999985</v>
      </c>
      <c r="H16" s="38">
        <f>F16+G16</f>
        <v>750793186.92624986</v>
      </c>
      <c r="I16" s="21">
        <f>877504917.556938+12782297.0299055</f>
        <v>890287214.58684361</v>
      </c>
      <c r="J16" s="41">
        <v>154853808.98063618</v>
      </c>
      <c r="K16" s="38">
        <f t="shared" si="6"/>
        <v>1045141023.5674798</v>
      </c>
      <c r="L16" s="38">
        <v>810079242.55188262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2044086813.8932772</v>
      </c>
      <c r="AA16" s="52">
        <f t="shared" si="2"/>
        <v>2044118168.1239841</v>
      </c>
      <c r="AB16" s="55">
        <v>1216935553</v>
      </c>
      <c r="AC16" s="54">
        <f>+AA16-AB16</f>
        <v>827182615.1239841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98563131.500000015</v>
      </c>
      <c r="H18" s="38">
        <f t="shared" si="5"/>
        <v>124357426.88500002</v>
      </c>
      <c r="I18" s="21">
        <v>125907255.35274582</v>
      </c>
      <c r="J18" s="41">
        <v>22218927.41519044</v>
      </c>
      <c r="K18" s="38">
        <f t="shared" si="6"/>
        <v>148126182.76793626</v>
      </c>
      <c r="L18" s="38">
        <v>132689263.36568445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289705188.25752974</v>
      </c>
      <c r="AA18" s="52">
        <f t="shared" si="2"/>
        <v>289709632.0430128</v>
      </c>
      <c r="AB18" s="55">
        <v>184210896</v>
      </c>
      <c r="AC18" s="54">
        <f>+AA18-AB18</f>
        <v>105498736.0430128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93673087.009999961</v>
      </c>
      <c r="H19" s="38">
        <f t="shared" si="5"/>
        <v>107396208.17999996</v>
      </c>
      <c r="I19" s="21">
        <f>102449626.654032+7135247.43459299</f>
        <v>109584874.088625</v>
      </c>
      <c r="J19" s="41">
        <v>18079345.88012325</v>
      </c>
      <c r="K19" s="38">
        <f>I19+J19</f>
        <v>127664219.96874824</v>
      </c>
      <c r="L19" s="38">
        <v>122102215.22541891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249685681.4148778</v>
      </c>
      <c r="AA19" s="52">
        <f t="shared" si="2"/>
        <v>249689511.34147686</v>
      </c>
      <c r="AB19" s="55">
        <v>192103600.88</v>
      </c>
      <c r="AC19" s="59">
        <f>+AA19-AB19</f>
        <v>57585910.461476862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796210939.64624989</v>
      </c>
      <c r="G20" s="21">
        <f>+G5+G8+G11+G14+G15+G16+G17+G18+G19</f>
        <v>3542106812.9199996</v>
      </c>
      <c r="H20" s="21">
        <f>+H5+H8+H11+H14+H15+H16+H17+H18+H19</f>
        <v>4338317752.5662498</v>
      </c>
      <c r="I20" s="38">
        <f t="shared" ref="I20" si="8">+I5+I8+I11+I14+I15+I16+I17+I18+I19</f>
        <v>4876052567.700531</v>
      </c>
      <c r="J20" s="38">
        <f>+J5+J8+J11+J14+J15+J16+J17+J18+J19</f>
        <v>810809747.61236775</v>
      </c>
      <c r="K20" s="38">
        <f>+K5+K8+K11+K14+K15+K16+K17+K18+K19</f>
        <v>5686862315.3128986</v>
      </c>
      <c r="L20" s="21">
        <f>+L5+L8+L11+L14+L15+L16+L17+L18+L19</f>
        <v>4640644512.599062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5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5">
      <c r="A22" s="68"/>
      <c r="B22" s="68"/>
      <c r="C22" s="69"/>
      <c r="D22" s="69"/>
      <c r="E22" s="69"/>
      <c r="F22" s="70"/>
      <c r="G22" s="70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5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5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5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5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5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8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2021-09-30T13:41:14Z</dcterms:modified>
</cp:coreProperties>
</file>