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imova\AppData\Local\Temp\7zO07605E7F\"/>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G66" i="1" s="1"/>
  <c r="F78" i="1"/>
  <c r="F77" i="1" s="1"/>
  <c r="M77" i="1"/>
  <c r="L77" i="1"/>
  <c r="K77" i="1"/>
  <c r="J77" i="1"/>
  <c r="I77" i="1"/>
  <c r="F76" i="1"/>
  <c r="F75" i="1"/>
  <c r="F74" i="1"/>
  <c r="F73" i="1"/>
  <c r="F72" i="1"/>
  <c r="F71" i="1"/>
  <c r="F70" i="1"/>
  <c r="K68" i="1"/>
  <c r="K66" i="1" s="1"/>
  <c r="J68" i="1"/>
  <c r="J66" i="1" s="1"/>
  <c r="F69" i="1"/>
  <c r="E68" i="1"/>
  <c r="M68" i="1"/>
  <c r="L68" i="1"/>
  <c r="L66" i="1" s="1"/>
  <c r="H68" i="1"/>
  <c r="G68" i="1"/>
  <c r="F67" i="1"/>
  <c r="M66"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I25" i="1"/>
  <c r="I22" i="1" s="1"/>
  <c r="H25" i="1"/>
  <c r="F26" i="1"/>
  <c r="M25" i="1"/>
  <c r="M22" i="1" s="1"/>
  <c r="M64" i="1" s="1"/>
  <c r="M65" i="1" s="1"/>
  <c r="L25" i="1"/>
  <c r="L22" i="1" s="1"/>
  <c r="L64" i="1" s="1"/>
  <c r="K25" i="1"/>
  <c r="K22" i="1" s="1"/>
  <c r="K64" i="1" s="1"/>
  <c r="K65" i="1" s="1"/>
  <c r="G25" i="1"/>
  <c r="E25" i="1"/>
  <c r="E22" i="1" s="1"/>
  <c r="F24" i="1"/>
  <c r="G22" i="1"/>
  <c r="F23" i="1"/>
  <c r="E64" i="1" l="1"/>
  <c r="F39" i="1"/>
  <c r="F38" i="1" s="1"/>
  <c r="L65" i="1"/>
  <c r="J64" i="1"/>
  <c r="E66" i="1"/>
  <c r="F25" i="1"/>
  <c r="F22" i="1" s="1"/>
  <c r="F64" i="1" s="1"/>
  <c r="F68" i="1"/>
  <c r="F66" i="1" s="1"/>
  <c r="G64" i="1"/>
  <c r="H22" i="1"/>
  <c r="H64" i="1" s="1"/>
  <c r="I64" i="1"/>
  <c r="F86" i="1"/>
  <c r="I68" i="1"/>
  <c r="I66" i="1" s="1"/>
  <c r="H86" i="1"/>
  <c r="H66" i="1" s="1"/>
  <c r="F105" i="1" l="1"/>
  <c r="F65" i="1"/>
  <c r="I105" i="1"/>
  <c r="I65" i="1"/>
  <c r="J105" i="1"/>
  <c r="J65" i="1"/>
  <c r="G105" i="1"/>
  <c r="G65" i="1"/>
  <c r="H105" i="1"/>
  <c r="H65" i="1"/>
  <c r="E105" i="1"/>
  <c r="E65" i="1"/>
  <c r="B105" i="1" l="1"/>
  <c r="B65" i="1"/>
</calcChain>
</file>

<file path=xl/comments1.xml><?xml version="1.0" encoding="utf-8"?>
<comments xmlns="http://schemas.openxmlformats.org/spreadsheetml/2006/main">
  <authors>
    <author>Никола Павлов</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<sst xmlns="http://schemas.openxmlformats.org/spreadsheetml/2006/main" count="256" uniqueCount="184">
  <si>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</si>
  <si>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</si>
  <si>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</si>
  <si>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</si>
  <si>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</si>
  <si>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</si>
  <si>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</si>
  <si>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</si>
  <si>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</si>
  <si>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</si>
  <si>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</si>
  <si>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</si>
  <si>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</si>
  <si>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</si>
  <si>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</si>
  <si>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</si>
  <si>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</si>
  <si>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</si>
  <si>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</si>
  <si>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</si>
  <si>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</si>
  <si>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</si>
  <si>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</si>
  <si>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</si>
  <si>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</si>
  <si>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</si>
  <si>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</si>
  <si>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</si>
  <si>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</si>
  <si>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</si>
  <si>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</si>
  <si>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</si>
  <si>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</si>
  <si>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</si>
  <si>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</si>
  <si>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</si>
  <si>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</si>
  <si>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</si>
  <si>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</si>
  <si>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</si>
  <si>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</si>
  <si>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</si>
  <si>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</si>
  <si>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</si>
  <si>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</si>
  <si>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</si>
  <si>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</si>
  <si>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</si>
  <si>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</si>
  <si>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</si>
  <si>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</si>
  <si>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</si>
  <si>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</si>
  <si>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</si>
  <si>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</si>
  <si>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</si>
  <si>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</si>
  <si>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</si>
  <si>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</si>
  <si>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</si>
  <si>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</si>
  <si>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</si>
  <si>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</si>
  <si>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</si>
  <si>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</si>
  <si>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</si>
  <si>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</si>
  <si>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</si>
  <si>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</si>
  <si>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</si>
  <si>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</si>
  <si>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</si>
  <si>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</si>
  <si>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</si>
  <si>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</si>
  <si>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</si>
  <si>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</si>
  <si>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</si>
  <si>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</si>
  <si>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</si>
  <si>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</si>
  <si>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</si>
  <si>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</si>
  <si>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</si>
  <si>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</si>
  <si>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</si>
  <si>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</si>
  <si>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</si>
  <si>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</si>
  <si>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</si>
  <si>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</si>
  <si>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</si>
  <si>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</si>
  <si>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</si>
  <si>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</si>
  <si>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</si>
  <si>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</si>
  <si>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</si>
  <si>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</si>
  <si>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</si>
  <si>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</si>
  <si>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</si>
  <si>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</si>
  <si>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</si>
  <si>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</si>
  <si>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</si>
  <si>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</si>
  <si>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</si>
  <si>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</si>
  <si>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</si>
  <si>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</si>
  <si>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</si>
  <si>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</si>
  <si>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</si>
  <si>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</si>
  <si>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</si>
  <si>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</si>
  <si>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</si>
  <si>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</si>
  <si>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</si>
  <si>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</si>
  <si>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</si>
  <si>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</si>
  <si>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</si>
  <si>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</si>
  <si>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</si>
  <si>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</si>
  <si>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</si>
  <si>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</si>
  <si>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</si>
  <si>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</si>
  <si>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</si>
  <si>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</si>
  <si>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</si>
  <si>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</si>
  <si>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</si>
  <si>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</si>
  <si>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</si>
  <si>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</si>
  <si>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</si>
  <si>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</si>
  <si>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</si>
  <si>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</si>
  <si>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</si>
  <si>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</si>
  <si>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</si>
  <si>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</si>
  <si>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</si>
  <si>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</si>
  <si>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</si>
  <si>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</si>
  <si>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</si>
  <si>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</si>
  <si>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</si>
  <si>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</si>
  <si>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</si>
  <si>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</si>
  <si>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</si>
  <si>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</si>
  <si>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</si>
  <si>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</si>
  <si>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</si>
  <si>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</si>
  <si>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</si>
  <si>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</si>
  <si>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</si>
  <si>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</si>
  <si>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</si>
  <si>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</si>
  <si>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</si>
  <si>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</si>
  <si>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</si>
  <si>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</si>
  <si>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</si>
  <si>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</si>
  <si>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</si>
  <si>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</si>
  <si>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</si>
  <si>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</si>
  <si>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</si>
  <si>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</si>
  <si>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Мануела Милошева</t>
  </si>
  <si>
    <t>g.tserovski@aminfin.bg</t>
  </si>
  <si>
    <t>Георги Церовски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</si>
</sst>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0"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17">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8" formatCode="#,##0;\(#,##0\)"/>
      <fill>
        <patternFill>
          <bgColor rgb="FFFF0000"/>
        </patternFill>
      </fill>
    </dxf>
    <dxf>
      <font>
        <color rgb="FFFFFF00"/>
      </font>
      <numFmt numFmtId="168"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F22" sqref="F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44135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19050000</v>
      </c>
      <c r="F22" s="102">
        <f t="shared" si="0"/>
        <v>14508374</v>
      </c>
      <c r="G22" s="103">
        <f t="shared" si="0"/>
        <v>14514437</v>
      </c>
      <c r="H22" s="104">
        <f t="shared" si="0"/>
        <v>-6063</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-55511</v>
      </c>
      <c r="G25" s="128">
        <f t="shared" ref="G25:M25" si="2">+G26+G30+G31+G32+G33</f>
        <v>-49448</v>
      </c>
      <c r="H25" s="129">
        <f>+H26+H30+H31+H32+H33</f>
        <v>-6063</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6</v>
      </c>
      <c r="G26" s="134">
        <v>5</v>
      </c>
      <c r="H26" s="135">
        <v>1</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1682</v>
      </c>
      <c r="G31" s="169">
        <v>0</v>
      </c>
      <c r="H31" s="170">
        <v>1682</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-57199</v>
      </c>
      <c r="G32" s="169">
        <v>-49453</v>
      </c>
      <c r="H32" s="170">
        <v>-7746</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19050000</v>
      </c>
      <c r="F37" s="199">
        <f t="shared" si="1"/>
        <v>14563885</v>
      </c>
      <c r="G37" s="200">
        <v>14563885</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25399300</v>
      </c>
      <c r="F38" s="209">
        <f t="shared" si="3"/>
        <v>9149947</v>
      </c>
      <c r="G38" s="210">
        <f t="shared" si="3"/>
        <v>9149947</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3746200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3746200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7478000</v>
      </c>
      <c r="F43" s="250">
        <f t="shared" si="1"/>
        <v>28070</v>
      </c>
      <c r="G43" s="251">
        <v>28070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3538300</v>
      </c>
      <c r="F48" s="168">
        <f t="shared" si="1"/>
        <v>2777569</v>
      </c>
      <c r="G48" s="163">
        <v>2777569</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6918100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3718700</v>
      </c>
      <c r="F50" s="168">
        <f t="shared" si="1"/>
        <v>1260710</v>
      </c>
      <c r="G50" s="169">
        <v>1260710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5083598</v>
      </c>
      <c r="G51" s="121">
        <v>5083598</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2031300</v>
      </c>
      <c r="F56" s="293">
        <f t="shared" si="5"/>
        <v>-5316234</v>
      </c>
      <c r="G56" s="294">
        <f t="shared" si="5"/>
        <v>-5331420</v>
      </c>
      <c r="H56" s="295">
        <f t="shared" si="5"/>
        <v>15186</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2031300</v>
      </c>
      <c r="F57" s="299">
        <f t="shared" si="1"/>
        <v>1194574</v>
      </c>
      <c r="G57" s="300">
        <v>1194574</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-6510808</v>
      </c>
      <c r="G58" s="305">
        <v>-6525994</v>
      </c>
      <c r="H58" s="306">
        <v>15186</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-4318000</v>
      </c>
      <c r="F64" s="336">
        <f t="shared" si="6"/>
        <v>42193</v>
      </c>
      <c r="G64" s="337">
        <f t="shared" si="6"/>
        <v>33070</v>
      </c>
      <c r="H64" s="338">
        <f t="shared" si="6"/>
        <v>9123</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4318000</v>
      </c>
      <c r="F66" s="348">
        <f>SUM(+F68+F76+F77+F84+F85+F86+F89+F90+F91+F92+F93+F94+F95)</f>
        <v>-42193</v>
      </c>
      <c r="G66" s="349">
        <f t="shared" ref="G66:L66" si="8">SUM(+G68+G76+G77+G84+G85+G86+G89+G90+G91+G92+G93+G94+G95)</f>
        <v>-33070</v>
      </c>
      <c r="H66" s="350">
        <f>SUM(+H68+H76+H77+H84+H85+H86+H89+H90+H91+H92+H93+H94+H95)</f>
        <v>-9123</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-5272684</v>
      </c>
      <c r="G86" s="310">
        <f t="shared" ref="G86:M86" si="11">+G87+G88</f>
        <v>-5290782</v>
      </c>
      <c r="H86" s="311">
        <f>+H87+H88</f>
        <v>18098</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-5272684</v>
      </c>
      <c r="G88" s="383">
        <v>-5290782</v>
      </c>
      <c r="H88" s="384">
        <v>18098</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34845704</v>
      </c>
      <c r="G90" s="305">
        <v>10290</v>
      </c>
      <c r="H90" s="306">
        <v>34835414</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-30705907</v>
      </c>
      <c r="G91" s="169">
        <v>-70733</v>
      </c>
      <c r="H91" s="170">
        <v>-30635174</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4318000</v>
      </c>
      <c r="F93" s="168">
        <f t="shared" si="12"/>
        <v>2395908294</v>
      </c>
      <c r="G93" s="169">
        <v>2395908294</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-2394817600</v>
      </c>
      <c r="G94" s="169">
        <v>-2394817600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4227461</v>
      </c>
      <c r="H95" s="122">
        <v>-4227461</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4227461</v>
      </c>
      <c r="H96" s="398">
        <v>-4227461</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2776</v>
      </c>
      <c r="I107" s="428"/>
      <c r="J107" s="429">
        <v>44140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16" priority="17" stopIfTrue="1" operator="notEqual">
      <formula>0</formula>
    </cfRule>
  </conditionalFormatting>
  <conditionalFormatting sqref="E105:J105">
    <cfRule type="cellIs" dxfId="15" priority="16" stopIfTrue="1" operator="notEqual">
      <formula>0</formula>
    </cfRule>
  </conditionalFormatting>
  <conditionalFormatting sqref="G107:H107 B107">
    <cfRule type="cellIs" dxfId="14" priority="15" stopIfTrue="1" operator="equal">
      <formula>0</formula>
    </cfRule>
  </conditionalFormatting>
  <conditionalFormatting sqref="I114 E110">
    <cfRule type="cellIs" dxfId="13" priority="14" stopIfTrue="1" operator="equal">
      <formula>0</formula>
    </cfRule>
  </conditionalFormatting>
  <conditionalFormatting sqref="J107">
    <cfRule type="cellIs" dxfId="12" priority="13" stopIfTrue="1" operator="equal">
      <formula>0</formula>
    </cfRule>
  </conditionalFormatting>
  <conditionalFormatting sqref="E114:F114">
    <cfRule type="cellIs" dxfId="11" priority="12" stopIfTrue="1" operator="equal">
      <formula>0</formula>
    </cfRule>
  </conditionalFormatting>
  <conditionalFormatting sqref="F15">
    <cfRule type="cellIs" dxfId="10" priority="7" stopIfTrue="1" operator="equal">
      <formula>"Чужди средства"</formula>
    </cfRule>
    <cfRule type="cellIs" dxfId="9" priority="8" stopIfTrue="1" operator="equal">
      <formula>"СЕС - ДМП"</formula>
    </cfRule>
    <cfRule type="cellIs" dxfId="8" priority="9" stopIfTrue="1" operator="equal">
      <formula>"СЕС - РА"</formula>
    </cfRule>
    <cfRule type="cellIs" dxfId="7" priority="10" stopIfTrue="1" operator="equal">
      <formula>"СЕС - ДЕС"</formula>
    </cfRule>
    <cfRule type="cellIs" dxfId="6" priority="11" stopIfTrue="1" operator="equal">
      <formula>"СЕС - КСФ"</formula>
    </cfRule>
  </conditionalFormatting>
  <conditionalFormatting sqref="B105">
    <cfRule type="cellIs" dxfId="5" priority="6" stopIfTrue="1" operator="notEqual">
      <formula>0</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2020-11-11T09:43:31Z</dcterms:modified>
</cp:coreProperties>
</file>