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НАЦИОНАЛЕН ФОНД\СО\public\SPARVKI\SCF spravki\INTERNET\2014-2020\2020\07.2020\"/>
    </mc:Choice>
  </mc:AlternateContent>
  <bookViews>
    <workbookView xWindow="6675" yWindow="9540" windowWidth="20085" windowHeight="5685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calcChain.xml><?xml version="1.0" encoding="utf-8"?>
<calcChain xmlns="http://schemas.openxmlformats.org/spreadsheetml/2006/main">
  <c r="L13" i="5" l="1"/>
  <c r="L19" i="5"/>
  <c r="L18" i="5"/>
  <c r="L16" i="5"/>
  <c r="L15" i="5"/>
  <c r="L14" i="5"/>
  <c r="L12" i="5"/>
  <c r="H16" i="5" l="1"/>
  <c r="L11" i="5" l="1"/>
  <c r="L8" i="5"/>
  <c r="L5" i="5"/>
  <c r="L20" i="5" l="1"/>
  <c r="K13" i="5"/>
  <c r="K12" i="5"/>
  <c r="K10" i="5"/>
  <c r="K9" i="5"/>
  <c r="M8" i="5" l="1"/>
  <c r="K15" i="5" l="1"/>
  <c r="K16" i="5"/>
  <c r="K17" i="5"/>
  <c r="K18" i="5"/>
  <c r="K19" i="5"/>
  <c r="K14" i="5"/>
  <c r="H9" i="5" l="1"/>
  <c r="H19" i="5" l="1"/>
  <c r="E19" i="5"/>
  <c r="H18" i="5"/>
  <c r="C18" i="5"/>
  <c r="E18" i="5" s="1"/>
  <c r="H17" i="5"/>
  <c r="E17" i="5"/>
  <c r="E16" i="5"/>
  <c r="H15" i="5"/>
  <c r="E15" i="5"/>
  <c r="H14" i="5"/>
  <c r="M11" i="5"/>
  <c r="H13" i="5"/>
  <c r="E13" i="5"/>
  <c r="H12" i="5"/>
  <c r="H11" i="5" s="1"/>
  <c r="E12" i="5"/>
  <c r="J11" i="5"/>
  <c r="I11" i="5"/>
  <c r="F11" i="5"/>
  <c r="D11" i="5"/>
  <c r="C11" i="5"/>
  <c r="H10" i="5"/>
  <c r="H8" i="5" s="1"/>
  <c r="E10" i="5"/>
  <c r="K8" i="5"/>
  <c r="E9" i="5"/>
  <c r="J8" i="5"/>
  <c r="I8" i="5"/>
  <c r="G8" i="5"/>
  <c r="F8" i="5"/>
  <c r="D8" i="5"/>
  <c r="C8" i="5"/>
  <c r="H7" i="5"/>
  <c r="H6" i="5"/>
  <c r="E6" i="5"/>
  <c r="E5" i="5" s="1"/>
  <c r="M5" i="5"/>
  <c r="G5" i="5"/>
  <c r="F5" i="5"/>
  <c r="D5" i="5"/>
  <c r="C5" i="5"/>
  <c r="D20" i="5" l="1"/>
  <c r="E8" i="5"/>
  <c r="E11" i="5"/>
  <c r="C20" i="5"/>
  <c r="E20" i="5" s="1"/>
  <c r="F20" i="5"/>
  <c r="H5" i="5"/>
  <c r="K11" i="5"/>
  <c r="M20" i="5"/>
  <c r="G11" i="5"/>
  <c r="G20" i="5" s="1"/>
  <c r="H20" i="5" l="1"/>
  <c r="I5" i="5" l="1"/>
  <c r="I20" i="5" s="1"/>
  <c r="K7" i="5"/>
  <c r="K5" i="5" s="1"/>
  <c r="K20" i="5" s="1"/>
  <c r="J5" i="5"/>
  <c r="J20" i="5"/>
  <c r="K6" i="5"/>
</calcChain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<sst xmlns="http://schemas.openxmlformats.org/spreadsheetml/2006/main" count="46" uniqueCount="29">
  <si>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</si>
  <si>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</si>
  <si>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</si>
  <si>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</si>
  <si>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</si>
  <si>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</si>
  <si>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</si>
  <si>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</si>
  <si>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</si>
  <si>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</si>
  <si>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</si>
  <si>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</si>
  <si>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</si>
  <si>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</si>
  <si>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</si>
  <si>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</si>
  <si>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</si>
  <si>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</si>
  <si>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</si>
  <si>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</si>
  <si>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31.07.2020</t>
  </si>
  <si>
    <t>Получени средства от ЕК на основание изпратени заявления за плащане към 31.07.2020</t>
  </si>
  <si>
    <t>Общо получени средства от ЕК към 31.07.2020</t>
  </si>
  <si>
    <t>Платено към 31.07.2020</t>
  </si>
  <si>
    <t>Общо платено към 31.07.2020</t>
  </si>
  <si>
    <t>Обща сума на публичните разходи, декларирани пред ЕК със Заявления за плащане 
към 31.07.2020</t>
  </si>
  <si>
    <t>Обща сума на публичните разходи, сертифицрани пред ЕК с Годишни счетоводни отчети 
към 31.07.2020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</si>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</sst>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168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169" fontId="4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3" fontId="4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70" fontId="4" fillId="0" borderId="1" xfId="1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vertical="center" wrapText="1"/>
    </xf>
    <xf numFmtId="170" fontId="3" fillId="2" borderId="0" xfId="2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1" xfId="1" applyNumberFormat="1" applyFont="1" applyFill="1" applyBorder="1" applyAlignment="1">
      <alignment vertical="center" wrapText="1"/>
    </xf>
    <xf numFmtId="172" fontId="5" fillId="2" borderId="1" xfId="1" applyNumberFormat="1" applyFont="1" applyFill="1" applyBorder="1" applyAlignment="1">
      <alignment horizontal="right" vertical="center"/>
    </xf>
    <xf numFmtId="170" fontId="7" fillId="2" borderId="1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/>
    </xf>
    <xf numFmtId="167" fontId="9" fillId="2" borderId="1" xfId="1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9966FF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80" zoomScaleNormal="9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ColWidth="9.140625" defaultRowHeight="15" outlineLevelRow="1" x14ac:dyDescent="0.25"/>
  <cols>
    <col min="1" max="1" width="43" style="3" customWidth="1"/>
    <col min="2" max="2" width="7.85546875" style="2" customWidth="1"/>
    <col min="3" max="3" width="19.85546875" style="2" customWidth="1"/>
    <col min="4" max="4" width="18.140625" style="2" customWidth="1"/>
    <col min="5" max="5" width="17.5703125" style="2" customWidth="1"/>
    <col min="6" max="6" width="20.140625" style="2" customWidth="1"/>
    <col min="7" max="7" width="18.140625" style="2" customWidth="1"/>
    <col min="8" max="8" width="19.42578125" style="2" customWidth="1"/>
    <col min="9" max="9" width="17.42578125" style="38" customWidth="1"/>
    <col min="10" max="10" width="17.140625" style="38" customWidth="1"/>
    <col min="11" max="11" width="18.28515625" style="3" customWidth="1"/>
    <col min="12" max="12" width="26.140625" style="3" customWidth="1"/>
    <col min="13" max="13" width="23.5703125" style="3" customWidth="1"/>
    <col min="14" max="14" width="28.42578125" style="3" customWidth="1"/>
    <col min="15" max="15" width="30.28515625" style="3" customWidth="1"/>
    <col min="16" max="16" width="19.7109375" style="3" customWidth="1"/>
    <col min="17" max="17" width="16.28515625" style="3" customWidth="1"/>
    <col min="18" max="18" width="14.5703125" style="3" customWidth="1"/>
    <col min="19" max="16384" width="9.140625" style="3"/>
  </cols>
  <sheetData>
    <row r="1" spans="1:20" s="7" customFormat="1" ht="11.25" customHeight="1" x14ac:dyDescent="0.2">
      <c r="A1" s="6"/>
      <c r="B1" s="6"/>
      <c r="C1" s="23"/>
      <c r="D1" s="23"/>
      <c r="E1" s="23"/>
      <c r="F1" s="23"/>
      <c r="G1" s="23"/>
      <c r="H1" s="23"/>
      <c r="I1" s="29"/>
      <c r="J1" s="29"/>
    </row>
    <row r="2" spans="1:20" s="8" customFormat="1" ht="12.75" customHeight="1" x14ac:dyDescent="0.2">
      <c r="A2" s="57" t="s">
        <v>0</v>
      </c>
      <c r="B2" s="57" t="s">
        <v>1</v>
      </c>
      <c r="C2" s="51" t="s">
        <v>17</v>
      </c>
      <c r="D2" s="60" t="s">
        <v>18</v>
      </c>
      <c r="E2" s="51" t="s">
        <v>19</v>
      </c>
      <c r="F2" s="51" t="s">
        <v>20</v>
      </c>
      <c r="G2" s="51" t="s">
        <v>21</v>
      </c>
      <c r="H2" s="51" t="s">
        <v>22</v>
      </c>
      <c r="I2" s="62" t="s">
        <v>23</v>
      </c>
      <c r="J2" s="63"/>
      <c r="K2" s="51" t="s">
        <v>24</v>
      </c>
      <c r="L2" s="53" t="s">
        <v>25</v>
      </c>
      <c r="M2" s="51" t="s">
        <v>26</v>
      </c>
    </row>
    <row r="3" spans="1:20" s="8" customFormat="1" ht="84.75" customHeight="1" x14ac:dyDescent="0.2">
      <c r="A3" s="58"/>
      <c r="B3" s="58"/>
      <c r="C3" s="59"/>
      <c r="D3" s="61"/>
      <c r="E3" s="59"/>
      <c r="F3" s="59"/>
      <c r="G3" s="59"/>
      <c r="H3" s="59"/>
      <c r="I3" s="30" t="s">
        <v>2</v>
      </c>
      <c r="J3" s="30" t="s">
        <v>5</v>
      </c>
      <c r="K3" s="52"/>
      <c r="L3" s="54"/>
      <c r="M3" s="52"/>
    </row>
    <row r="4" spans="1:20" s="8" customFormat="1" ht="18.75" customHeight="1" x14ac:dyDescent="0.2">
      <c r="A4" s="9">
        <v>1</v>
      </c>
      <c r="B4" s="22">
        <v>2</v>
      </c>
      <c r="C4" s="24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31">
        <v>9</v>
      </c>
      <c r="J4" s="32">
        <v>10</v>
      </c>
      <c r="K4" s="24">
        <v>11</v>
      </c>
      <c r="L4" s="32">
        <v>12</v>
      </c>
      <c r="M4" s="24">
        <v>13</v>
      </c>
    </row>
    <row r="5" spans="1:20" s="13" customFormat="1" ht="29.25" customHeight="1" x14ac:dyDescent="0.2">
      <c r="A5" s="10" t="s">
        <v>6</v>
      </c>
      <c r="B5" s="11" t="s">
        <v>3</v>
      </c>
      <c r="C5" s="41">
        <f>C6+C7</f>
        <v>1604449168</v>
      </c>
      <c r="D5" s="41">
        <f>D6+D7</f>
        <v>283138092</v>
      </c>
      <c r="E5" s="41">
        <f t="shared" ref="E5:M5" si="0">E6+E7</f>
        <v>1887587260</v>
      </c>
      <c r="F5" s="41">
        <f t="shared" si="0"/>
        <v>157211702.70999998</v>
      </c>
      <c r="G5" s="41">
        <f t="shared" si="0"/>
        <v>531867344.61999995</v>
      </c>
      <c r="H5" s="47">
        <f t="shared" si="0"/>
        <v>689079047.32999992</v>
      </c>
      <c r="I5" s="33">
        <f t="shared" si="0"/>
        <v>718203455.67974436</v>
      </c>
      <c r="J5" s="33">
        <f>J6+J7</f>
        <v>126741786.29642546</v>
      </c>
      <c r="K5" s="41">
        <f>K6+K7</f>
        <v>844945241.97616982</v>
      </c>
      <c r="L5" s="33">
        <f t="shared" ref="L5" si="1">L6+L7</f>
        <v>704453656.27364779</v>
      </c>
      <c r="M5" s="41">
        <f t="shared" si="0"/>
        <v>491591211.04954404</v>
      </c>
      <c r="N5" s="12"/>
      <c r="O5" s="12"/>
      <c r="P5" s="12"/>
      <c r="Q5" s="12"/>
    </row>
    <row r="6" spans="1:20" ht="29.25" customHeight="1" outlineLevel="1" x14ac:dyDescent="0.25">
      <c r="A6" s="14" t="s">
        <v>9</v>
      </c>
      <c r="B6" s="15" t="s">
        <v>3</v>
      </c>
      <c r="C6" s="39">
        <v>459761907</v>
      </c>
      <c r="D6" s="39">
        <v>81134456</v>
      </c>
      <c r="E6" s="34">
        <f>+C6+D6</f>
        <v>540896363</v>
      </c>
      <c r="F6" s="34">
        <v>52395101.703749999</v>
      </c>
      <c r="G6" s="34">
        <v>274906688.74000001</v>
      </c>
      <c r="H6" s="34">
        <f>F6+G6</f>
        <v>327301790.44375002</v>
      </c>
      <c r="I6" s="42">
        <v>340735784.93204325</v>
      </c>
      <c r="J6" s="43">
        <v>60129844.399772339</v>
      </c>
      <c r="K6" s="34">
        <f>I6+J6</f>
        <v>400865629.3318156</v>
      </c>
      <c r="L6" s="34">
        <v>374579818.91297686</v>
      </c>
      <c r="M6" s="34">
        <v>268939075.64886701</v>
      </c>
      <c r="N6" s="12"/>
      <c r="O6" s="12"/>
      <c r="P6" s="12"/>
      <c r="Q6" s="12"/>
      <c r="R6" s="16"/>
    </row>
    <row r="7" spans="1:20" ht="29.25" customHeight="1" outlineLevel="1" x14ac:dyDescent="0.25">
      <c r="A7" s="14" t="s">
        <v>10</v>
      </c>
      <c r="B7" s="15" t="s">
        <v>3</v>
      </c>
      <c r="C7" s="39">
        <v>1144687261</v>
      </c>
      <c r="D7" s="39">
        <v>202003636</v>
      </c>
      <c r="E7" s="34">
        <v>1346690897</v>
      </c>
      <c r="F7" s="34">
        <v>104816601.00624999</v>
      </c>
      <c r="G7" s="34">
        <v>256960655.87999994</v>
      </c>
      <c r="H7" s="34">
        <f>F7+G7</f>
        <v>361777256.8862499</v>
      </c>
      <c r="I7" s="42">
        <v>377467670.74770111</v>
      </c>
      <c r="J7" s="43">
        <v>66611941.896653131</v>
      </c>
      <c r="K7" s="34">
        <f>I7+J7</f>
        <v>444079612.64435422</v>
      </c>
      <c r="L7" s="34">
        <v>329873837.36067086</v>
      </c>
      <c r="M7" s="34">
        <v>222652135.40067703</v>
      </c>
      <c r="N7" s="12"/>
      <c r="O7" s="12"/>
      <c r="P7" s="12"/>
      <c r="Q7" s="12"/>
      <c r="R7" s="16"/>
    </row>
    <row r="8" spans="1:20" s="13" customFormat="1" ht="29.25" customHeight="1" x14ac:dyDescent="0.25">
      <c r="A8" s="10" t="s">
        <v>7</v>
      </c>
      <c r="B8" s="11" t="s">
        <v>3</v>
      </c>
      <c r="C8" s="41">
        <f>C9+C10</f>
        <v>1474466160</v>
      </c>
      <c r="D8" s="41">
        <f t="shared" ref="D8:L8" si="2">D9+D10</f>
        <v>260199914</v>
      </c>
      <c r="E8" s="41">
        <f t="shared" si="2"/>
        <v>1734666074</v>
      </c>
      <c r="F8" s="41">
        <f t="shared" si="2"/>
        <v>133600552.22124998</v>
      </c>
      <c r="G8" s="41">
        <f t="shared" si="2"/>
        <v>351887289.23000002</v>
      </c>
      <c r="H8" s="41">
        <f t="shared" si="2"/>
        <v>485487841.45125002</v>
      </c>
      <c r="I8" s="33">
        <f t="shared" si="2"/>
        <v>471363779.67055452</v>
      </c>
      <c r="J8" s="33">
        <f t="shared" si="2"/>
        <v>83181843.471274331</v>
      </c>
      <c r="K8" s="41">
        <f t="shared" si="2"/>
        <v>554545623.14182889</v>
      </c>
      <c r="L8" s="33">
        <f t="shared" si="2"/>
        <v>451966599.52999997</v>
      </c>
      <c r="M8" s="41">
        <f>M9+M10</f>
        <v>262895987.11152267</v>
      </c>
      <c r="N8" s="12"/>
      <c r="O8" s="12"/>
      <c r="P8" s="12"/>
      <c r="Q8" s="12"/>
      <c r="R8" s="16"/>
    </row>
    <row r="9" spans="1:20" ht="29.25" customHeight="1" outlineLevel="1" x14ac:dyDescent="0.25">
      <c r="A9" s="14" t="s">
        <v>9</v>
      </c>
      <c r="B9" s="15" t="s">
        <v>3</v>
      </c>
      <c r="C9" s="39">
        <v>349712078</v>
      </c>
      <c r="D9" s="39">
        <v>61713898</v>
      </c>
      <c r="E9" s="34">
        <f t="shared" ref="E9:E10" si="3">+C9+D9</f>
        <v>411425976</v>
      </c>
      <c r="F9" s="48">
        <v>32248567.208749998</v>
      </c>
      <c r="G9" s="40">
        <v>70322811.510000005</v>
      </c>
      <c r="H9" s="34">
        <f>F9+G9</f>
        <v>102571378.71875</v>
      </c>
      <c r="I9" s="42">
        <v>100836029.69506271</v>
      </c>
      <c r="J9" s="43">
        <v>17794593.4755993</v>
      </c>
      <c r="K9" s="34">
        <f>I9+J9</f>
        <v>118630623.17066202</v>
      </c>
      <c r="L9" s="34">
        <v>87235804.329999998</v>
      </c>
      <c r="M9" s="34">
        <v>63467551.663119957</v>
      </c>
      <c r="N9" s="12"/>
      <c r="O9" s="12"/>
      <c r="P9" s="12"/>
      <c r="Q9" s="12"/>
      <c r="R9" s="16"/>
      <c r="S9" s="17"/>
    </row>
    <row r="10" spans="1:20" ht="29.25" customHeight="1" outlineLevel="1" x14ac:dyDescent="0.25">
      <c r="A10" s="14" t="s">
        <v>10</v>
      </c>
      <c r="B10" s="15" t="s">
        <v>3</v>
      </c>
      <c r="C10" s="39">
        <v>1124754082</v>
      </c>
      <c r="D10" s="39">
        <v>198486016</v>
      </c>
      <c r="E10" s="34">
        <f t="shared" si="3"/>
        <v>1323240098</v>
      </c>
      <c r="F10" s="48">
        <v>101351985.01249999</v>
      </c>
      <c r="G10" s="40">
        <v>281564477.72000003</v>
      </c>
      <c r="H10" s="34">
        <f>F10+G10</f>
        <v>382916462.73250002</v>
      </c>
      <c r="I10" s="42">
        <v>370527749.97549182</v>
      </c>
      <c r="J10" s="43">
        <v>65387249.995675027</v>
      </c>
      <c r="K10" s="34">
        <f>I10+J10</f>
        <v>435914999.97116685</v>
      </c>
      <c r="L10" s="34">
        <v>364730795.19999999</v>
      </c>
      <c r="M10" s="34">
        <v>199428435.4484027</v>
      </c>
      <c r="N10" s="12"/>
      <c r="O10" s="12"/>
      <c r="P10" s="12"/>
      <c r="Q10" s="12"/>
      <c r="R10" s="16"/>
      <c r="S10" s="17"/>
    </row>
    <row r="11" spans="1:20" s="13" customFormat="1" ht="29.25" customHeight="1" x14ac:dyDescent="0.25">
      <c r="A11" s="10" t="s">
        <v>13</v>
      </c>
      <c r="B11" s="11" t="s">
        <v>3</v>
      </c>
      <c r="C11" s="41">
        <f>C12+C13</f>
        <v>552540872</v>
      </c>
      <c r="D11" s="41">
        <f t="shared" ref="D11:M11" si="4">D12+D13</f>
        <v>97507215</v>
      </c>
      <c r="E11" s="41">
        <f t="shared" si="4"/>
        <v>650048087</v>
      </c>
      <c r="F11" s="41">
        <f t="shared" si="4"/>
        <v>49472930.287500001</v>
      </c>
      <c r="G11" s="41">
        <f t="shared" si="4"/>
        <v>144715458.32000002</v>
      </c>
      <c r="H11" s="41">
        <f t="shared" si="4"/>
        <v>194188388.60750002</v>
      </c>
      <c r="I11" s="33">
        <f t="shared" si="4"/>
        <v>247533607.30677161</v>
      </c>
      <c r="J11" s="33">
        <f t="shared" si="4"/>
        <v>43682401.289430276</v>
      </c>
      <c r="K11" s="41">
        <f t="shared" si="4"/>
        <v>291216008.5962019</v>
      </c>
      <c r="L11" s="33">
        <f t="shared" si="4"/>
        <v>188387364.78634363</v>
      </c>
      <c r="M11" s="41">
        <f t="shared" si="4"/>
        <v>113182314.13743737</v>
      </c>
      <c r="N11" s="12"/>
      <c r="O11" s="12"/>
      <c r="P11" s="12"/>
      <c r="Q11" s="12"/>
      <c r="R11" s="16"/>
      <c r="S11" s="17"/>
    </row>
    <row r="12" spans="1:20" s="18" customFormat="1" ht="29.25" customHeight="1" x14ac:dyDescent="0.25">
      <c r="A12" s="14" t="s">
        <v>9</v>
      </c>
      <c r="B12" s="15" t="s">
        <v>3</v>
      </c>
      <c r="C12" s="39">
        <v>187926049</v>
      </c>
      <c r="D12" s="39">
        <v>33163421</v>
      </c>
      <c r="E12" s="34">
        <f t="shared" ref="E12:E20" si="5">+C12+D12</f>
        <v>221089470</v>
      </c>
      <c r="F12" s="34">
        <v>17904003.477499999</v>
      </c>
      <c r="G12" s="40">
        <v>25727681.09</v>
      </c>
      <c r="H12" s="34">
        <f t="shared" ref="H12:H19" si="6">F12+G12</f>
        <v>43631684.567499995</v>
      </c>
      <c r="I12" s="42">
        <v>66069653.128085755</v>
      </c>
      <c r="J12" s="44">
        <v>11659350.552015133</v>
      </c>
      <c r="K12" s="34">
        <f>I12+J12</f>
        <v>77729003.680100888</v>
      </c>
      <c r="L12" s="50">
        <f>31297203.9306596+4564351.8/1.9558</f>
        <v>33630955.745773621</v>
      </c>
      <c r="M12" s="26">
        <v>0</v>
      </c>
      <c r="N12" s="12"/>
      <c r="O12" s="12"/>
      <c r="P12" s="12"/>
      <c r="Q12" s="12"/>
      <c r="R12" s="16"/>
      <c r="S12" s="17"/>
    </row>
    <row r="13" spans="1:20" s="13" customFormat="1" ht="29.25" customHeight="1" x14ac:dyDescent="0.25">
      <c r="A13" s="14" t="s">
        <v>11</v>
      </c>
      <c r="B13" s="15" t="s">
        <v>3</v>
      </c>
      <c r="C13" s="39">
        <v>364614823</v>
      </c>
      <c r="D13" s="39">
        <v>64343794</v>
      </c>
      <c r="E13" s="34">
        <f t="shared" si="5"/>
        <v>428958617</v>
      </c>
      <c r="F13" s="34">
        <v>31568926.810000002</v>
      </c>
      <c r="G13" s="40">
        <v>118987777.23000002</v>
      </c>
      <c r="H13" s="34">
        <f t="shared" si="6"/>
        <v>150556704.04000002</v>
      </c>
      <c r="I13" s="42">
        <v>181463954.17868584</v>
      </c>
      <c r="J13" s="43">
        <v>32023050.737415146</v>
      </c>
      <c r="K13" s="34">
        <f>I13+J13</f>
        <v>213487004.91610098</v>
      </c>
      <c r="L13" s="34">
        <f>144747168.310434+19576073.02/1.9558</f>
        <v>154756409.04057002</v>
      </c>
      <c r="M13" s="34">
        <v>113182314.13743737</v>
      </c>
      <c r="N13" s="12"/>
      <c r="O13" s="12"/>
      <c r="P13" s="12"/>
      <c r="Q13" s="12"/>
      <c r="R13" s="16"/>
      <c r="S13" s="17"/>
      <c r="T13" s="19"/>
    </row>
    <row r="14" spans="1:20" s="18" customFormat="1" ht="29.25" customHeight="1" x14ac:dyDescent="0.25">
      <c r="A14" s="10" t="s">
        <v>12</v>
      </c>
      <c r="B14" s="11" t="s">
        <v>3</v>
      </c>
      <c r="C14" s="33">
        <v>1311704793</v>
      </c>
      <c r="D14" s="33">
        <v>231477320</v>
      </c>
      <c r="E14" s="33">
        <v>1543182113</v>
      </c>
      <c r="F14" s="49">
        <v>119997437.89625001</v>
      </c>
      <c r="G14" s="33">
        <v>447013781.31000006</v>
      </c>
      <c r="H14" s="33">
        <f t="shared" si="6"/>
        <v>567011219.20625007</v>
      </c>
      <c r="I14" s="41">
        <v>749982069.18741107</v>
      </c>
      <c r="J14" s="45">
        <v>132349776.91542546</v>
      </c>
      <c r="K14" s="33">
        <f>I14+J14</f>
        <v>882331846.10283649</v>
      </c>
      <c r="L14" s="33">
        <f>564358040.847823+64872330.91/1.9558</f>
        <v>597527245.73073542</v>
      </c>
      <c r="M14" s="33">
        <v>388062308.80387664</v>
      </c>
      <c r="N14" s="12"/>
      <c r="O14" s="12"/>
      <c r="P14" s="12"/>
      <c r="Q14" s="12"/>
      <c r="R14" s="16"/>
      <c r="S14" s="17"/>
    </row>
    <row r="15" spans="1:20" s="18" customFormat="1" ht="29.25" customHeight="1" x14ac:dyDescent="0.25">
      <c r="A15" s="20" t="s">
        <v>8</v>
      </c>
      <c r="B15" s="11" t="s">
        <v>3</v>
      </c>
      <c r="C15" s="33">
        <v>938665315</v>
      </c>
      <c r="D15" s="33">
        <v>153582762</v>
      </c>
      <c r="E15" s="33">
        <f t="shared" si="5"/>
        <v>1092248077</v>
      </c>
      <c r="F15" s="33">
        <v>115474331.03</v>
      </c>
      <c r="G15" s="33">
        <v>476593990.88999999</v>
      </c>
      <c r="H15" s="33">
        <f t="shared" si="6"/>
        <v>592068321.91999996</v>
      </c>
      <c r="I15" s="46">
        <v>633813165.80880368</v>
      </c>
      <c r="J15" s="46">
        <v>102698753.9096524</v>
      </c>
      <c r="K15" s="33">
        <f t="shared" ref="K15:K19" si="7">I15+J15</f>
        <v>736511919.71845603</v>
      </c>
      <c r="L15" s="33">
        <f>590502338.323176+83296146.23/1.9558</f>
        <v>633091634.89235485</v>
      </c>
      <c r="M15" s="33">
        <v>448052785.57037532</v>
      </c>
      <c r="N15" s="12"/>
      <c r="O15" s="12"/>
      <c r="P15" s="12"/>
      <c r="Q15" s="12"/>
      <c r="R15" s="16"/>
      <c r="S15" s="17"/>
    </row>
    <row r="16" spans="1:20" s="18" customFormat="1" ht="29.25" customHeight="1" x14ac:dyDescent="0.25">
      <c r="A16" s="10" t="s">
        <v>27</v>
      </c>
      <c r="B16" s="11" t="s">
        <v>3</v>
      </c>
      <c r="C16" s="33">
        <v>1123075325</v>
      </c>
      <c r="D16" s="33">
        <v>198189765</v>
      </c>
      <c r="E16" s="33">
        <f t="shared" si="5"/>
        <v>1321265090</v>
      </c>
      <c r="F16" s="33">
        <v>119582318.95625001</v>
      </c>
      <c r="G16" s="33">
        <v>489925580</v>
      </c>
      <c r="H16" s="33">
        <f>F16+G16</f>
        <v>609507898.95624995</v>
      </c>
      <c r="I16" s="41">
        <v>593085343.37649393</v>
      </c>
      <c r="J16" s="45">
        <v>104662119.41938128</v>
      </c>
      <c r="K16" s="33">
        <f t="shared" si="7"/>
        <v>697747462.79587519</v>
      </c>
      <c r="L16" s="33">
        <f>604874895.797116+47352936.21/1.9558</f>
        <v>629086439.00705576</v>
      </c>
      <c r="M16" s="33">
        <v>515925053.42148584</v>
      </c>
      <c r="N16" s="12"/>
      <c r="O16" s="12"/>
      <c r="P16" s="12"/>
      <c r="Q16" s="12"/>
      <c r="R16" s="16"/>
      <c r="S16" s="17"/>
    </row>
    <row r="17" spans="1:19" s="18" customFormat="1" ht="29.25" customHeight="1" x14ac:dyDescent="0.25">
      <c r="A17" s="21" t="s">
        <v>14</v>
      </c>
      <c r="B17" s="11" t="s">
        <v>3</v>
      </c>
      <c r="C17" s="33">
        <v>102000000</v>
      </c>
      <c r="D17" s="33">
        <v>0</v>
      </c>
      <c r="E17" s="33">
        <f t="shared" si="5"/>
        <v>102000000</v>
      </c>
      <c r="F17" s="33">
        <v>6502500</v>
      </c>
      <c r="G17" s="33">
        <v>95497500</v>
      </c>
      <c r="H17" s="33">
        <f t="shared" si="6"/>
        <v>102000000</v>
      </c>
      <c r="I17" s="41">
        <v>102000000</v>
      </c>
      <c r="J17" s="45">
        <v>0</v>
      </c>
      <c r="K17" s="33">
        <f t="shared" si="7"/>
        <v>102000000</v>
      </c>
      <c r="L17" s="33">
        <v>102001564.56999999</v>
      </c>
      <c r="M17" s="25">
        <v>102001564.57460579</v>
      </c>
      <c r="N17" s="12"/>
      <c r="O17" s="12"/>
      <c r="P17" s="12"/>
      <c r="Q17" s="12"/>
      <c r="R17" s="16"/>
      <c r="S17" s="17"/>
    </row>
    <row r="18" spans="1:19" s="18" customFormat="1" ht="29.25" customHeight="1" x14ac:dyDescent="0.25">
      <c r="A18" s="10" t="s">
        <v>15</v>
      </c>
      <c r="B18" s="11" t="s">
        <v>3</v>
      </c>
      <c r="C18" s="33">
        <f>285531663-1500000</f>
        <v>284031663</v>
      </c>
      <c r="D18" s="33">
        <v>50123236</v>
      </c>
      <c r="E18" s="33">
        <f t="shared" si="5"/>
        <v>334154899</v>
      </c>
      <c r="F18" s="33">
        <v>25794294.384999998</v>
      </c>
      <c r="G18" s="33">
        <v>74534518.099999994</v>
      </c>
      <c r="H18" s="33">
        <f t="shared" si="6"/>
        <v>100328812.48499998</v>
      </c>
      <c r="I18" s="41">
        <v>92560107.890760124</v>
      </c>
      <c r="J18" s="45">
        <v>16334136.686604727</v>
      </c>
      <c r="K18" s="33">
        <f t="shared" si="7"/>
        <v>108894244.57736485</v>
      </c>
      <c r="L18" s="33">
        <f>87919628.3126249+17955504.25/1.9558</f>
        <v>97100272.678101942</v>
      </c>
      <c r="M18" s="33">
        <v>60839412.314907461</v>
      </c>
      <c r="N18" s="12"/>
      <c r="O18" s="12"/>
      <c r="P18" s="12"/>
      <c r="Q18" s="12"/>
      <c r="R18" s="16"/>
      <c r="S18" s="17"/>
    </row>
    <row r="19" spans="1:19" s="18" customFormat="1" ht="29.25" customHeight="1" x14ac:dyDescent="0.25">
      <c r="A19" s="10" t="s">
        <v>16</v>
      </c>
      <c r="B19" s="11" t="s">
        <v>3</v>
      </c>
      <c r="C19" s="33">
        <v>104815264</v>
      </c>
      <c r="D19" s="33">
        <v>18496812</v>
      </c>
      <c r="E19" s="33">
        <f t="shared" si="5"/>
        <v>123312076</v>
      </c>
      <c r="F19" s="33">
        <v>11529679.040000001</v>
      </c>
      <c r="G19" s="33">
        <v>84209363.149999976</v>
      </c>
      <c r="H19" s="33">
        <f t="shared" si="6"/>
        <v>95739042.189999983</v>
      </c>
      <c r="I19" s="41">
        <v>94600456.435176536</v>
      </c>
      <c r="J19" s="45">
        <v>16694198.194442917</v>
      </c>
      <c r="K19" s="33">
        <f t="shared" si="7"/>
        <v>111294654.62961945</v>
      </c>
      <c r="L19" s="33">
        <f>90558604.53027+22661498.81/1.9558</f>
        <v>102145422.61494122</v>
      </c>
      <c r="M19" s="33">
        <v>71389592.238292262</v>
      </c>
      <c r="N19" s="12"/>
      <c r="O19" s="12"/>
      <c r="P19" s="12"/>
      <c r="Q19" s="12"/>
      <c r="R19" s="16"/>
      <c r="S19" s="17"/>
    </row>
    <row r="20" spans="1:19" s="13" customFormat="1" ht="36" customHeight="1" x14ac:dyDescent="0.25">
      <c r="A20" s="55" t="s">
        <v>4</v>
      </c>
      <c r="B20" s="56"/>
      <c r="C20" s="41">
        <f>+C5+C8+C11+C14+C15+C16+C17+C18+C19</f>
        <v>7495748560</v>
      </c>
      <c r="D20" s="41">
        <f>+D5+D8+D11+D14+D15+D16+D17+D18+D19</f>
        <v>1292715116</v>
      </c>
      <c r="E20" s="41">
        <f t="shared" si="5"/>
        <v>8788463676</v>
      </c>
      <c r="F20" s="41">
        <f t="shared" ref="F20:M20" si="8">+F5+F8+F11+F14+F15+F16+F17+F18+F19</f>
        <v>739165746.52624989</v>
      </c>
      <c r="G20" s="41">
        <f t="shared" si="8"/>
        <v>2696244825.6199999</v>
      </c>
      <c r="H20" s="41">
        <f>+H5+H8+H11+H14+H15+H16+H17+H18+H19</f>
        <v>3435410572.1462507</v>
      </c>
      <c r="I20" s="33">
        <f>+I5+I8+I11+I14+I15+I16+I17+I18+I19</f>
        <v>3703141985.3557153</v>
      </c>
      <c r="J20" s="33">
        <f t="shared" ref="J20" si="9">+J5+J8+J11+J14+J15+J16+J17+J18+J19</f>
        <v>626345016.18263686</v>
      </c>
      <c r="K20" s="33">
        <f>+K5+K8+K11+K14+K15+K16+K17+K18+K19</f>
        <v>4329487001.538352</v>
      </c>
      <c r="L20" s="41">
        <f>+L5+L8+L11+L14+L15+L16+L17+L18+L19</f>
        <v>3505760200.0831809</v>
      </c>
      <c r="M20" s="41">
        <f t="shared" si="8"/>
        <v>2453940229.2220478</v>
      </c>
      <c r="N20" s="12"/>
      <c r="O20" s="12"/>
      <c r="P20" s="12"/>
      <c r="Q20" s="12"/>
      <c r="R20" s="16"/>
      <c r="S20" s="3"/>
    </row>
    <row r="21" spans="1:19" s="13" customFormat="1" ht="36" customHeight="1" x14ac:dyDescent="0.2">
      <c r="A21" s="64" t="s">
        <v>28</v>
      </c>
      <c r="B21" s="65"/>
      <c r="C21" s="65"/>
      <c r="D21" s="65"/>
      <c r="E21" s="66"/>
      <c r="F21" s="66"/>
      <c r="G21" s="66"/>
      <c r="H21" s="1"/>
      <c r="I21" s="36"/>
      <c r="J21" s="35"/>
      <c r="K21" s="1"/>
      <c r="L21" s="27"/>
      <c r="M21" s="27"/>
    </row>
    <row r="22" spans="1:19" s="13" customFormat="1" ht="27" customHeight="1" x14ac:dyDescent="0.2">
      <c r="A22" s="6"/>
      <c r="B22" s="6"/>
      <c r="C22" s="1"/>
      <c r="D22" s="1"/>
      <c r="E22" s="1"/>
      <c r="F22" s="1"/>
      <c r="G22" s="1"/>
      <c r="H22" s="1"/>
      <c r="I22" s="37"/>
      <c r="J22" s="35"/>
      <c r="K22" s="1"/>
      <c r="L22" s="28"/>
      <c r="M22" s="28"/>
    </row>
    <row r="23" spans="1:19" s="13" customFormat="1" ht="29.25" customHeight="1" x14ac:dyDescent="0.2">
      <c r="A23" s="6"/>
      <c r="B23" s="6"/>
      <c r="C23" s="1"/>
      <c r="D23" s="1"/>
      <c r="E23" s="1"/>
      <c r="F23" s="1"/>
      <c r="G23" s="1"/>
      <c r="H23" s="1"/>
      <c r="I23" s="37"/>
      <c r="J23" s="35"/>
      <c r="K23" s="1"/>
      <c r="L23" s="28"/>
      <c r="M23" s="28"/>
    </row>
    <row r="24" spans="1:19" s="13" customFormat="1" ht="29.25" customHeight="1" x14ac:dyDescent="0.2">
      <c r="A24" s="6"/>
      <c r="B24" s="6"/>
      <c r="C24" s="1"/>
      <c r="D24" s="1"/>
      <c r="E24" s="1"/>
      <c r="F24" s="1"/>
      <c r="G24" s="1"/>
      <c r="H24" s="1"/>
      <c r="I24" s="37"/>
      <c r="J24" s="35"/>
      <c r="K24" s="1"/>
      <c r="L24" s="28"/>
      <c r="M24" s="28"/>
    </row>
    <row r="25" spans="1:19" s="13" customFormat="1" ht="29.25" customHeight="1" x14ac:dyDescent="0.25">
      <c r="A25" s="6"/>
      <c r="B25" s="6"/>
      <c r="C25" s="2"/>
      <c r="D25" s="2"/>
      <c r="E25" s="2"/>
      <c r="F25" s="2"/>
      <c r="G25" s="2"/>
      <c r="H25" s="2"/>
      <c r="I25" s="38"/>
      <c r="J25" s="38"/>
      <c r="K25" s="4"/>
      <c r="L25" s="28"/>
      <c r="M25" s="28"/>
    </row>
    <row r="26" spans="1:19" s="13" customFormat="1" ht="29.25" customHeight="1" x14ac:dyDescent="0.25">
      <c r="A26" s="6"/>
      <c r="B26" s="6"/>
      <c r="C26" s="2"/>
      <c r="D26" s="2"/>
      <c r="E26" s="2"/>
      <c r="F26" s="2"/>
      <c r="G26" s="2"/>
      <c r="H26" s="2"/>
      <c r="I26" s="38"/>
      <c r="J26" s="38"/>
      <c r="K26" s="5"/>
      <c r="L26" s="28"/>
      <c r="M26" s="28"/>
    </row>
    <row r="27" spans="1:19" x14ac:dyDescent="0.25">
      <c r="K27" s="5"/>
    </row>
    <row r="28" spans="1:19" x14ac:dyDescent="0.25">
      <c r="K28" s="5"/>
    </row>
    <row r="29" spans="1:19" x14ac:dyDescent="0.25">
      <c r="K29" s="5"/>
    </row>
    <row r="30" spans="1:19" x14ac:dyDescent="0.25">
      <c r="K30" s="5"/>
    </row>
    <row r="31" spans="1:19" x14ac:dyDescent="0.25">
      <c r="K31" s="5"/>
    </row>
    <row r="32" spans="1:19" x14ac:dyDescent="0.25">
      <c r="B32" s="3"/>
      <c r="C32" s="3"/>
      <c r="D32" s="3"/>
      <c r="E32" s="3"/>
      <c r="F32" s="3"/>
      <c r="G32" s="3"/>
      <c r="H32" s="3"/>
      <c r="I32" s="3"/>
      <c r="J32" s="3"/>
      <c r="K32" s="5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3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2019-08-07T11:48:05Z</cp:lastPrinted>
  <dcterms:created xsi:type="dcterms:W3CDTF">2007-11-29T09:10:22Z</dcterms:created>
  <dcterms:modified xsi:type="dcterms:W3CDTF">2020-08-28T08:13:16Z</dcterms:modified>
</cp:coreProperties>
</file>