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330" activeTab="1"/>
  </bookViews>
  <sheets>
    <sheet name="Консолидиран дълг ДУ BG" sheetId="2" r:id="rId1"/>
    <sheet name="GG Consolidated Debt EN" sheetId="3" r:id="rId2"/>
  </sheets>
  <definedNames/>
  <calcPr calcId="162913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<sst xmlns="http://schemas.openxmlformats.org/spreadsheetml/2006/main" count="66" uniqueCount="26">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</sst>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000"/>
    <numFmt numFmtId="166" formatCode="#,##0.0000000"/>
    <numFmt numFmtId="167" formatCode="#,##0.00000000"/>
    <numFmt numFmtId="168" formatCode="#,##0.000000"/>
    <numFmt numFmtId="169" formatCode="#,##0.00000"/>
    <numFmt numFmtId="170" formatCode="#,##0.0000"/>
    <numFmt numFmtId="171" formatCode="#,##0.0000000000"/>
    <numFmt numFmtId="172" formatCode="#,##0.000000000000"/>
    <numFmt numFmtId="173" formatCode="#,##0.000000000"/>
    <numFmt numFmtId="180" formatCode="0.0000000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89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4" xfId="0" applyFont="1" applyBorder="1"/>
    <xf numFmtId="2" fontId="0" fillId="0" borderId="0" xfId="0" applyNumberFormat="1" applyFont="1" applyBorder="1"/>
    <xf numFmtId="4" fontId="0" fillId="0" borderId="0" xfId="0" applyNumberFormat="1" applyFont="1"/>
    <xf numFmtId="4" fontId="8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7" xfId="0" applyNumberFormat="1" applyFill="1" applyBorder="1"/>
    <xf numFmtId="166" fontId="0" fillId="0" borderId="0" xfId="0" applyNumberFormat="1" applyFont="1"/>
    <xf numFmtId="166" fontId="0" fillId="0" borderId="0" xfId="0" applyNumberFormat="1" applyFont="1" applyBorder="1"/>
    <xf numFmtId="167" fontId="0" fillId="0" borderId="0" xfId="0" applyNumberFormat="1" applyFont="1"/>
    <xf numFmtId="168" fontId="0" fillId="0" borderId="0" xfId="0" applyNumberFormat="1" applyFont="1"/>
    <xf numFmtId="169" fontId="0" fillId="0" borderId="0" xfId="0" applyNumberFormat="1" applyFont="1"/>
    <xf numFmtId="170" fontId="0" fillId="0" borderId="0" xfId="0" applyNumberFormat="1" applyFont="1"/>
    <xf numFmtId="171" fontId="0" fillId="0" borderId="0" xfId="0" applyNumberFormat="1" applyFont="1"/>
    <xf numFmtId="172" fontId="0" fillId="0" borderId="0" xfId="0" applyNumberFormat="1" applyFont="1"/>
    <xf numFmtId="168" fontId="3" fillId="0" borderId="0" xfId="0" applyNumberFormat="1" applyFont="1" applyAlignment="1">
      <alignment horizontal="centerContinuous"/>
    </xf>
    <xf numFmtId="173" fontId="0" fillId="0" borderId="0" xfId="0" applyNumberFormat="1" applyFont="1"/>
    <xf numFmtId="180" fontId="1" fillId="0" borderId="0" xfId="2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2"/>
  <sheetViews>
    <sheetView zoomScaleSheetLayoutView="120" workbookViewId="0" topLeftCell="A1">
      <pane xSplit="4" ySplit="5" topLeftCell="AK18" activePane="bottomRight" state="frozen"/>
      <selection pane="topRight" activeCell="E1" sqref="E1"/>
      <selection pane="bottomLeft" activeCell="A6" sqref="A6"/>
      <selection pane="bottomRight" activeCell="BB24" sqref="BB24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hidden="1" customWidth="1" outlineLevel="1"/>
    <col min="39" max="39" width="15.00390625" style="17" hidden="1" customWidth="1" outlineLevel="1"/>
    <col min="40" max="40" width="13.8515625" style="14" hidden="1" customWidth="1" outlineLevel="1"/>
    <col min="41" max="41" width="13.8515625" style="14" customWidth="1" collapsed="1"/>
    <col min="42" max="43" width="11.28125" style="14" hidden="1" customWidth="1" outlineLevel="1"/>
    <col min="44" max="44" width="11.140625" style="14" hidden="1" customWidth="1" outlineLevel="1"/>
    <col min="45" max="45" width="12.28125" style="14" bestFit="1" customWidth="1" collapsed="1"/>
    <col min="46" max="51" width="11.28125" style="14" bestFit="1" customWidth="1"/>
    <col min="52" max="16384" width="9.140625" style="14" customWidth="1"/>
  </cols>
  <sheetData>
    <row r="1" spans="1:29" ht="1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5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</row>
    <row r="4" spans="26:51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0"/>
      <c r="AV4" s="70"/>
      <c r="AW4" s="70"/>
      <c r="AX4" s="70"/>
      <c r="AY4" s="70" t="s">
        <v>25</v>
      </c>
    </row>
    <row r="5" spans="1:51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2">
        <v>43465</v>
      </c>
      <c r="AX5" s="2">
        <v>43555</v>
      </c>
      <c r="AY5" s="3">
        <v>43646</v>
      </c>
    </row>
    <row r="6" spans="1:51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2"/>
      <c r="AQ6" s="62"/>
      <c r="AR6" s="62"/>
      <c r="AS6" s="17"/>
      <c r="AT6" s="62"/>
      <c r="AU6" s="62"/>
      <c r="AV6" s="62"/>
      <c r="AW6" s="62"/>
      <c r="AX6" s="62"/>
      <c r="AY6" s="61"/>
    </row>
    <row r="7" spans="1:51" ht="14.25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f>+K8+K11</f>
        <v>9754.7731897</v>
      </c>
      <c r="L7" s="12">
        <f aca="true" t="shared" si="0" ref="L7:N7">+L8+L11</f>
        <v>9674.38992915</v>
      </c>
      <c r="M7" s="12">
        <f t="shared" si="0"/>
        <v>9997.138428999999</v>
      </c>
      <c r="N7" s="12">
        <f t="shared" si="0"/>
        <v>10020.02912067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1" ref="Z7:AL7">+Z8+Z11</f>
        <v>13465.091718019998</v>
      </c>
      <c r="AA7" s="12">
        <f t="shared" si="1"/>
        <v>13465.391734160003</v>
      </c>
      <c r="AB7" s="12">
        <f t="shared" si="1"/>
        <v>12956.36597878</v>
      </c>
      <c r="AC7" s="12">
        <f t="shared" si="1"/>
        <v>13978.074865169998</v>
      </c>
      <c r="AD7" s="12">
        <f t="shared" si="1"/>
        <v>15020.61355717</v>
      </c>
      <c r="AE7" s="12">
        <f t="shared" si="1"/>
        <v>15921.922466469809</v>
      </c>
      <c r="AF7" s="12">
        <f t="shared" si="1"/>
        <v>18879.62238909981</v>
      </c>
      <c r="AG7" s="12">
        <f t="shared" si="1"/>
        <v>22723.555381179813</v>
      </c>
      <c r="AH7" s="12">
        <f t="shared" si="1"/>
        <v>24519.937375530004</v>
      </c>
      <c r="AI7" s="12">
        <f t="shared" si="1"/>
        <v>24407.989641220003</v>
      </c>
      <c r="AJ7" s="12">
        <f t="shared" si="1"/>
        <v>23383.10059262</v>
      </c>
      <c r="AK7" s="12">
        <f t="shared" si="1"/>
        <v>23217.53921314</v>
      </c>
      <c r="AL7" s="12">
        <f t="shared" si="1"/>
        <v>26692.945134529997</v>
      </c>
      <c r="AM7" s="12">
        <f aca="true" t="shared" si="2" ref="AM7:AS7">+AM8+AM11</f>
        <v>26709.90336281</v>
      </c>
      <c r="AN7" s="12">
        <f t="shared" si="2"/>
        <v>26620.970009919998</v>
      </c>
      <c r="AO7" s="12">
        <f t="shared" si="2"/>
        <v>27859.95882435</v>
      </c>
      <c r="AP7" s="12">
        <f t="shared" si="2"/>
        <v>27402.42842751</v>
      </c>
      <c r="AQ7" s="12">
        <f t="shared" si="2"/>
        <v>27547.117196699997</v>
      </c>
      <c r="AR7" s="12">
        <f t="shared" si="2"/>
        <v>25792.00718979</v>
      </c>
      <c r="AS7" s="12">
        <f t="shared" si="2"/>
        <v>25907.7934190759</v>
      </c>
      <c r="AT7" s="12">
        <f aca="true" t="shared" si="3" ref="AT7:AU7">+AT8+AT11</f>
        <v>24880.45601557</v>
      </c>
      <c r="AU7" s="12">
        <f t="shared" si="3"/>
        <v>24802.32544967</v>
      </c>
      <c r="AV7" s="12">
        <f aca="true" t="shared" si="4" ref="AV7:AW7">+AV8+AV11</f>
        <v>24612.24236281</v>
      </c>
      <c r="AW7" s="12">
        <f t="shared" si="4"/>
        <v>24430.82206906</v>
      </c>
      <c r="AX7" s="12">
        <f aca="true" t="shared" si="5" ref="AX7:AY7">+AX8+AX11</f>
        <v>23495.473248300004</v>
      </c>
      <c r="AY7" s="42">
        <f t="shared" si="5"/>
        <v>23490.08785742</v>
      </c>
    </row>
    <row r="8" spans="1:51" ht="12.75">
      <c r="A8" s="13" t="s">
        <v>6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9">
        <f>+K9+K10</f>
        <v>5709.017358529999</v>
      </c>
      <c r="L8" s="39">
        <f aca="true" t="shared" si="6" ref="L8:N8">+L9+L10</f>
        <v>5649.99267425</v>
      </c>
      <c r="M8" s="39">
        <f t="shared" si="6"/>
        <v>5865.18192481</v>
      </c>
      <c r="N8" s="39">
        <f t="shared" si="6"/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7" ref="Z8:AM8">+Z9+Z10</f>
        <v>8500.358876369999</v>
      </c>
      <c r="AA8" s="39">
        <f t="shared" si="7"/>
        <v>8635.474796780003</v>
      </c>
      <c r="AB8" s="39">
        <f t="shared" si="7"/>
        <v>8174.509819919999</v>
      </c>
      <c r="AC8" s="39">
        <f t="shared" si="7"/>
        <v>8453.227162539999</v>
      </c>
      <c r="AD8" s="39">
        <f t="shared" si="7"/>
        <v>9451.930458219998</v>
      </c>
      <c r="AE8" s="39">
        <f t="shared" si="7"/>
        <v>10398.912053519998</v>
      </c>
      <c r="AF8" s="39">
        <f t="shared" si="7"/>
        <v>13393.25318155</v>
      </c>
      <c r="AG8" s="39">
        <f t="shared" si="7"/>
        <v>13880.84466482</v>
      </c>
      <c r="AH8" s="39">
        <f t="shared" si="7"/>
        <v>18406.342888010004</v>
      </c>
      <c r="AI8" s="39">
        <f t="shared" si="7"/>
        <v>18508.636473040002</v>
      </c>
      <c r="AJ8" s="39">
        <f t="shared" si="7"/>
        <v>17473.37220943</v>
      </c>
      <c r="AK8" s="22">
        <f t="shared" si="7"/>
        <v>17317.156849529998</v>
      </c>
      <c r="AL8" s="22">
        <f t="shared" si="7"/>
        <v>21026.691809429998</v>
      </c>
      <c r="AM8" s="22">
        <f t="shared" si="7"/>
        <v>21136.11972046</v>
      </c>
      <c r="AN8" s="22">
        <f aca="true" t="shared" si="8" ref="AN8:AS8">+AN9+AN10</f>
        <v>20975.8268885</v>
      </c>
      <c r="AO8" s="22">
        <f t="shared" si="8"/>
        <v>20971.43519344</v>
      </c>
      <c r="AP8" s="22">
        <f t="shared" si="8"/>
        <v>20465.34910684</v>
      </c>
      <c r="AQ8" s="22">
        <f t="shared" si="8"/>
        <v>20601.21097908</v>
      </c>
      <c r="AR8" s="22">
        <f t="shared" si="8"/>
        <v>18964.65565842</v>
      </c>
      <c r="AS8" s="22">
        <f t="shared" si="8"/>
        <v>19125.9250867359</v>
      </c>
      <c r="AT8" s="22">
        <f aca="true" t="shared" si="9" ref="AT8:AU8">+AT9+AT10</f>
        <v>18156.95039852</v>
      </c>
      <c r="AU8" s="22">
        <f t="shared" si="9"/>
        <v>18152.633170459998</v>
      </c>
      <c r="AV8" s="22">
        <f aca="true" t="shared" si="10" ref="AV8:AW8">+AV9+AV10</f>
        <v>18077.77687187</v>
      </c>
      <c r="AW8" s="22">
        <f t="shared" si="10"/>
        <v>17901.73744768</v>
      </c>
      <c r="AX8" s="22">
        <f aca="true" t="shared" si="11" ref="AX8:AY8">+AX9+AX10</f>
        <v>17099.873057070003</v>
      </c>
      <c r="AY8" s="49">
        <f t="shared" si="11"/>
        <v>17340.84888374</v>
      </c>
    </row>
    <row r="9" spans="1:51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2055.19445447</v>
      </c>
      <c r="AI9" s="39">
        <v>2055.19445447</v>
      </c>
      <c r="AJ9" s="39">
        <v>773.34445447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49">
        <v>0</v>
      </c>
    </row>
    <row r="10" spans="1:51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8268.1401739</v>
      </c>
      <c r="AE10" s="39">
        <v>8229.610223599999</v>
      </c>
      <c r="AF10" s="39">
        <v>11521.05381463</v>
      </c>
      <c r="AG10" s="39">
        <v>12025.68225895</v>
      </c>
      <c r="AH10" s="39">
        <v>16351.148433540002</v>
      </c>
      <c r="AI10" s="39">
        <v>16453.44201857</v>
      </c>
      <c r="AJ10" s="39">
        <v>16700.02775496</v>
      </c>
      <c r="AK10" s="22">
        <v>17317.156849529998</v>
      </c>
      <c r="AL10" s="22">
        <v>21026.691809429998</v>
      </c>
      <c r="AM10" s="22">
        <v>21136.11972046</v>
      </c>
      <c r="AN10" s="22">
        <v>20975.8268885</v>
      </c>
      <c r="AO10" s="22">
        <v>20971.43519344</v>
      </c>
      <c r="AP10" s="22">
        <v>20465.34910684</v>
      </c>
      <c r="AQ10" s="22">
        <v>20601.21097908</v>
      </c>
      <c r="AR10" s="22">
        <v>18964.65565842</v>
      </c>
      <c r="AS10" s="22">
        <v>19125.9250867359</v>
      </c>
      <c r="AT10" s="22">
        <v>18156.95039852</v>
      </c>
      <c r="AU10" s="22">
        <v>18152.633170459998</v>
      </c>
      <c r="AV10" s="22">
        <v>18077.77687187</v>
      </c>
      <c r="AW10" s="22">
        <v>17901.73744768</v>
      </c>
      <c r="AX10" s="22">
        <v>17099.873057070003</v>
      </c>
      <c r="AY10" s="49">
        <v>17340.84888374</v>
      </c>
    </row>
    <row r="11" spans="1:51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9">
        <f>+K12+K13</f>
        <v>4045.75583117</v>
      </c>
      <c r="L11" s="39">
        <f aca="true" t="shared" si="12" ref="L11:N11">+L12+L13</f>
        <v>4024.3972549000005</v>
      </c>
      <c r="M11" s="39">
        <f t="shared" si="12"/>
        <v>4131.95650419</v>
      </c>
      <c r="N11" s="39">
        <f t="shared" si="12"/>
        <v>4149.1063425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13" ref="Z11:AM11">+Z12+Z13</f>
        <v>4964.7328416499995</v>
      </c>
      <c r="AA11" s="39">
        <f t="shared" si="13"/>
        <v>4829.91693738</v>
      </c>
      <c r="AB11" s="39">
        <f t="shared" si="13"/>
        <v>4781.856158860001</v>
      </c>
      <c r="AC11" s="39">
        <f t="shared" si="13"/>
        <v>5524.84770263</v>
      </c>
      <c r="AD11" s="39">
        <f t="shared" si="13"/>
        <v>5568.68309895</v>
      </c>
      <c r="AE11" s="39">
        <f t="shared" si="13"/>
        <v>5523.01041294981</v>
      </c>
      <c r="AF11" s="39">
        <f t="shared" si="13"/>
        <v>5486.369207549812</v>
      </c>
      <c r="AG11" s="39">
        <f t="shared" si="13"/>
        <v>8842.710716359812</v>
      </c>
      <c r="AH11" s="39">
        <f t="shared" si="13"/>
        <v>6113.59448752</v>
      </c>
      <c r="AI11" s="39">
        <f t="shared" si="13"/>
        <v>5899.353168180001</v>
      </c>
      <c r="AJ11" s="39">
        <f t="shared" si="13"/>
        <v>5909.72838319</v>
      </c>
      <c r="AK11" s="22">
        <f t="shared" si="13"/>
        <v>5900.3823636100005</v>
      </c>
      <c r="AL11" s="22">
        <f t="shared" si="13"/>
        <v>5666.2533251</v>
      </c>
      <c r="AM11" s="72">
        <f t="shared" si="13"/>
        <v>5573.78364235</v>
      </c>
      <c r="AN11" s="72">
        <f aca="true" t="shared" si="14" ref="AN11:AS11">+AN12+AN13</f>
        <v>5645.143121419999</v>
      </c>
      <c r="AO11" s="72">
        <f t="shared" si="14"/>
        <v>6888.52363091</v>
      </c>
      <c r="AP11" s="22">
        <f t="shared" si="14"/>
        <v>6937.07932067</v>
      </c>
      <c r="AQ11" s="22">
        <f t="shared" si="14"/>
        <v>6945.9062176200005</v>
      </c>
      <c r="AR11" s="22">
        <f t="shared" si="14"/>
        <v>6827.35153137</v>
      </c>
      <c r="AS11" s="22">
        <f t="shared" si="14"/>
        <v>6781.868332339999</v>
      </c>
      <c r="AT11" s="22">
        <f aca="true" t="shared" si="15" ref="AT11:AU11">+AT12+AT13</f>
        <v>6723.505617049999</v>
      </c>
      <c r="AU11" s="22">
        <f t="shared" si="15"/>
        <v>6649.69227921</v>
      </c>
      <c r="AV11" s="22">
        <f aca="true" t="shared" si="16" ref="AV11:AW11">+AV12+AV13</f>
        <v>6534.46549094</v>
      </c>
      <c r="AW11" s="22">
        <f t="shared" si="16"/>
        <v>6529.0846213800005</v>
      </c>
      <c r="AX11" s="22">
        <f aca="true" t="shared" si="17" ref="AX11:AY11">+AX12+AX13</f>
        <v>6395.60019123</v>
      </c>
      <c r="AY11" s="49">
        <f t="shared" si="17"/>
        <v>6149.23897368</v>
      </c>
    </row>
    <row r="12" spans="1:51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40.68938075</v>
      </c>
      <c r="AE12" s="39">
        <v>46.31559589</v>
      </c>
      <c r="AF12" s="39">
        <v>45.71842628</v>
      </c>
      <c r="AG12" s="39">
        <v>3367.8645</v>
      </c>
      <c r="AH12" s="39">
        <v>356.49526879</v>
      </c>
      <c r="AI12" s="39">
        <v>206.24122486</v>
      </c>
      <c r="AJ12" s="39">
        <v>220.24077189</v>
      </c>
      <c r="AK12" s="22">
        <v>199.50255806</v>
      </c>
      <c r="AL12" s="22">
        <v>45.60630000000001</v>
      </c>
      <c r="AM12" s="22">
        <v>26.573786000000005</v>
      </c>
      <c r="AN12" s="22">
        <v>23.838232</v>
      </c>
      <c r="AO12" s="22">
        <v>94.32879788</v>
      </c>
      <c r="AP12" s="22">
        <v>59.122585400000006</v>
      </c>
      <c r="AQ12" s="22">
        <v>23.236627780000003</v>
      </c>
      <c r="AR12" s="22">
        <v>18.009023</v>
      </c>
      <c r="AS12" s="22">
        <v>27.655816330000004</v>
      </c>
      <c r="AT12" s="22">
        <v>4.034265229999999</v>
      </c>
      <c r="AU12" s="22">
        <v>1.1988510000000012</v>
      </c>
      <c r="AV12" s="22">
        <v>3.8787899999999986</v>
      </c>
      <c r="AW12" s="22">
        <v>10.898495990000015</v>
      </c>
      <c r="AX12" s="22">
        <v>8.596549609999997</v>
      </c>
      <c r="AY12" s="49">
        <v>9.303017159999996</v>
      </c>
    </row>
    <row r="13" spans="1:51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9">
        <v>4030.55724941</v>
      </c>
      <c r="L13" s="39">
        <v>4015.5669354300003</v>
      </c>
      <c r="M13" s="39">
        <v>4110.80161325</v>
      </c>
      <c r="N13" s="22">
        <v>4130.96247545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5757.09921873</v>
      </c>
      <c r="AI13" s="39">
        <v>5693.111943320001</v>
      </c>
      <c r="AJ13" s="39">
        <v>5689.4876113</v>
      </c>
      <c r="AK13" s="22">
        <v>5700.87980555</v>
      </c>
      <c r="AL13" s="22">
        <v>5620.6470251</v>
      </c>
      <c r="AM13" s="22">
        <v>5547.20985635</v>
      </c>
      <c r="AN13" s="22">
        <v>5621.304889419999</v>
      </c>
      <c r="AO13" s="22">
        <v>6794.19483303</v>
      </c>
      <c r="AP13" s="22">
        <v>6877.95673527</v>
      </c>
      <c r="AQ13" s="22">
        <v>6922.66958984</v>
      </c>
      <c r="AR13" s="22">
        <v>6809.34250837</v>
      </c>
      <c r="AS13" s="22">
        <v>6754.2125160099995</v>
      </c>
      <c r="AT13" s="22">
        <v>6719.47135182</v>
      </c>
      <c r="AU13" s="22">
        <v>6648.49342821</v>
      </c>
      <c r="AV13" s="22">
        <v>6530.58670094</v>
      </c>
      <c r="AW13" s="22">
        <v>6518.186125390001</v>
      </c>
      <c r="AX13" s="22">
        <v>6387.00364162</v>
      </c>
      <c r="AY13" s="49">
        <v>6139.935956519999</v>
      </c>
    </row>
    <row r="14" spans="1:51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17"/>
      <c r="AX14" s="17"/>
      <c r="AY14" s="71"/>
    </row>
    <row r="15" spans="1:51" ht="12.75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9">
        <f>+K16+K19</f>
        <v>9493.50147845</v>
      </c>
      <c r="L15" s="9">
        <f aca="true" t="shared" si="18" ref="L15:N15">+L16+L19</f>
        <v>9392.46000245</v>
      </c>
      <c r="M15" s="9">
        <f t="shared" si="18"/>
        <v>9675.42221245</v>
      </c>
      <c r="N15" s="9">
        <f t="shared" si="18"/>
        <v>9709.02476145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9" ref="Z15:AM15">+Z16+Z19</f>
        <v>13155.844667360001</v>
      </c>
      <c r="AA15" s="9">
        <f t="shared" si="19"/>
        <v>13195.1552095</v>
      </c>
      <c r="AB15" s="9">
        <f t="shared" si="19"/>
        <v>12693.75564252</v>
      </c>
      <c r="AC15" s="9">
        <f t="shared" si="19"/>
        <v>13753.43167899</v>
      </c>
      <c r="AD15" s="9">
        <f t="shared" si="19"/>
        <v>14756.69854757</v>
      </c>
      <c r="AE15" s="9">
        <f t="shared" si="19"/>
        <v>15661.47687586</v>
      </c>
      <c r="AF15" s="9">
        <f t="shared" si="19"/>
        <v>18624.853693049998</v>
      </c>
      <c r="AG15" s="9">
        <f t="shared" si="19"/>
        <v>22475.59750542</v>
      </c>
      <c r="AH15" s="9">
        <f t="shared" si="19"/>
        <v>24270.10917082</v>
      </c>
      <c r="AI15" s="9">
        <f t="shared" si="19"/>
        <v>24132.22282028</v>
      </c>
      <c r="AJ15" s="9">
        <f t="shared" si="19"/>
        <v>23099.59338458</v>
      </c>
      <c r="AK15" s="9">
        <f t="shared" si="19"/>
        <v>22926.59308165</v>
      </c>
      <c r="AL15" s="9">
        <f t="shared" si="19"/>
        <v>26385.59002548</v>
      </c>
      <c r="AM15" s="9">
        <f t="shared" si="19"/>
        <v>26405.29750139</v>
      </c>
      <c r="AN15" s="9">
        <f aca="true" t="shared" si="20" ref="AN15:AS15">+AN16+AN19</f>
        <v>26258.815367440002</v>
      </c>
      <c r="AO15" s="9">
        <f t="shared" si="20"/>
        <v>27476.256365510002</v>
      </c>
      <c r="AP15" s="9">
        <f t="shared" si="20"/>
        <v>26979.25963583</v>
      </c>
      <c r="AQ15" s="9">
        <f t="shared" si="20"/>
        <v>27185.144695720002</v>
      </c>
      <c r="AR15" s="9">
        <f t="shared" si="20"/>
        <v>25467.00576353</v>
      </c>
      <c r="AS15" s="9">
        <f t="shared" si="20"/>
        <v>25614.92735045</v>
      </c>
      <c r="AT15" s="9">
        <f aca="true" t="shared" si="21" ref="AT15:AU15">+AT16+AT19</f>
        <v>24493.90768464</v>
      </c>
      <c r="AU15" s="9">
        <f t="shared" si="21"/>
        <v>24298.036092690003</v>
      </c>
      <c r="AV15" s="9">
        <f aca="true" t="shared" si="22" ref="AV15:AW15">+AV16+AV19</f>
        <v>24105.80989461</v>
      </c>
      <c r="AW15" s="9">
        <f t="shared" si="22"/>
        <v>23892.49487037</v>
      </c>
      <c r="AX15" s="9">
        <f aca="true" t="shared" si="23" ref="AX15:AY15">+AX16+AX19</f>
        <v>22823.50656881</v>
      </c>
      <c r="AY15" s="10">
        <f t="shared" si="23"/>
        <v>22869.11892131</v>
      </c>
    </row>
    <row r="16" spans="1:51" ht="12.75">
      <c r="A16" s="13" t="s">
        <v>6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9">
        <f>+K17+K18</f>
        <v>5922.967</v>
      </c>
      <c r="L16" s="39">
        <f aca="true" t="shared" si="24" ref="L16:N16">+L17+L18</f>
        <v>5864.2552</v>
      </c>
      <c r="M16" s="39">
        <f t="shared" si="24"/>
        <v>6092.1182</v>
      </c>
      <c r="N16" s="39">
        <f t="shared" si="24"/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25" ref="Z16:AM16">+Z17+Z18</f>
        <v>8933.11462561</v>
      </c>
      <c r="AA16" s="39">
        <f t="shared" si="25"/>
        <v>9083.992431310002</v>
      </c>
      <c r="AB16" s="39">
        <f t="shared" si="25"/>
        <v>8627.22738703</v>
      </c>
      <c r="AC16" s="39">
        <f t="shared" si="25"/>
        <v>8935.73134628</v>
      </c>
      <c r="AD16" s="39">
        <f t="shared" si="25"/>
        <v>9906.25102985</v>
      </c>
      <c r="AE16" s="22">
        <f t="shared" si="25"/>
        <v>10883.58434011</v>
      </c>
      <c r="AF16" s="39">
        <f t="shared" si="25"/>
        <v>13903.69769564</v>
      </c>
      <c r="AG16" s="22">
        <f t="shared" si="25"/>
        <v>14419.56367571</v>
      </c>
      <c r="AH16" s="22">
        <f t="shared" si="25"/>
        <v>18952.36785789</v>
      </c>
      <c r="AI16" s="39">
        <f t="shared" si="25"/>
        <v>19056.63337453</v>
      </c>
      <c r="AJ16" s="39">
        <f t="shared" si="25"/>
        <v>18020.0391422</v>
      </c>
      <c r="AK16" s="22">
        <f t="shared" si="25"/>
        <v>17890.07850914</v>
      </c>
      <c r="AL16" s="22">
        <f t="shared" si="25"/>
        <v>21573.47691653</v>
      </c>
      <c r="AM16" s="22">
        <f t="shared" si="25"/>
        <v>21674.2747898</v>
      </c>
      <c r="AN16" s="22">
        <f aca="true" t="shared" si="26" ref="AN16:AS16">+AN17+AN18</f>
        <v>21490.45505004</v>
      </c>
      <c r="AO16" s="22">
        <f t="shared" si="26"/>
        <v>21490.04885264</v>
      </c>
      <c r="AP16" s="22">
        <f t="shared" si="26"/>
        <v>20934.61475002</v>
      </c>
      <c r="AQ16" s="22">
        <f t="shared" si="26"/>
        <v>21139.37445562</v>
      </c>
      <c r="AR16" s="22">
        <f t="shared" si="26"/>
        <v>19540.23623102</v>
      </c>
      <c r="AS16" s="22">
        <f t="shared" si="26"/>
        <v>19732.60479659</v>
      </c>
      <c r="AT16" s="22">
        <f aca="true" t="shared" si="27" ref="AT16:AU16">+AT17+AT18</f>
        <v>18658.76401621</v>
      </c>
      <c r="AU16" s="22">
        <f t="shared" si="27"/>
        <v>18657.8756045</v>
      </c>
      <c r="AV16" s="22">
        <f aca="true" t="shared" si="28" ref="AV16:AW16">+AV17+AV18</f>
        <v>18586.08048181</v>
      </c>
      <c r="AW16" s="22">
        <f t="shared" si="28"/>
        <v>18412.69805023</v>
      </c>
      <c r="AX16" s="22">
        <f aca="true" t="shared" si="29" ref="AX16:AY16">+AX17+AX18</f>
        <v>17480.37797153</v>
      </c>
      <c r="AY16" s="49">
        <f t="shared" si="29"/>
        <v>17780.97797153</v>
      </c>
    </row>
    <row r="17" spans="1:51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9">
        <v>13.8</v>
      </c>
      <c r="L17" s="39">
        <v>15</v>
      </c>
      <c r="M17" s="39">
        <v>0</v>
      </c>
      <c r="N17" s="22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7">
        <v>0</v>
      </c>
    </row>
    <row r="18" spans="1:51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8721.03252485</v>
      </c>
      <c r="AE18" s="39">
        <v>8712.85760611</v>
      </c>
      <c r="AF18" s="39">
        <v>12031.44746964</v>
      </c>
      <c r="AG18" s="39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9">
        <v>18586.08048181</v>
      </c>
      <c r="AW18" s="39">
        <v>18412.69805023</v>
      </c>
      <c r="AX18" s="39">
        <v>17480.37797153</v>
      </c>
      <c r="AY18" s="37">
        <v>17780.97797153</v>
      </c>
    </row>
    <row r="19" spans="1:51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9">
        <f>+K20+K21</f>
        <v>3570.53447845</v>
      </c>
      <c r="L19" s="39">
        <f aca="true" t="shared" si="30" ref="L19:N19">+L20+L21</f>
        <v>3528.20480245</v>
      </c>
      <c r="M19" s="39">
        <f t="shared" si="30"/>
        <v>3583.30401245</v>
      </c>
      <c r="N19" s="39">
        <f t="shared" si="30"/>
        <v>3596.39576145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31" ref="Z19:AM19">+Z20+Z21</f>
        <v>4222.73004175</v>
      </c>
      <c r="AA19" s="39">
        <f t="shared" si="31"/>
        <v>4111.16277819</v>
      </c>
      <c r="AB19" s="39">
        <f t="shared" si="31"/>
        <v>4066.52825549</v>
      </c>
      <c r="AC19" s="39">
        <f t="shared" si="31"/>
        <v>4817.70033271</v>
      </c>
      <c r="AD19" s="39">
        <f t="shared" si="31"/>
        <v>4850.44751772</v>
      </c>
      <c r="AE19" s="39">
        <f t="shared" si="31"/>
        <v>4777.89253575</v>
      </c>
      <c r="AF19" s="39">
        <f t="shared" si="31"/>
        <v>4721.15599741</v>
      </c>
      <c r="AG19" s="39">
        <f t="shared" si="31"/>
        <v>8056.03382971</v>
      </c>
      <c r="AH19" s="39">
        <f t="shared" si="31"/>
        <v>5317.74131293</v>
      </c>
      <c r="AI19" s="39">
        <f t="shared" si="31"/>
        <v>5075.589445750001</v>
      </c>
      <c r="AJ19" s="39">
        <f t="shared" si="31"/>
        <v>5079.55424238</v>
      </c>
      <c r="AK19" s="39">
        <f t="shared" si="31"/>
        <v>5036.51457251</v>
      </c>
      <c r="AL19" s="39">
        <f t="shared" si="31"/>
        <v>4812.11310895</v>
      </c>
      <c r="AM19" s="39">
        <f t="shared" si="31"/>
        <v>4731.02271159</v>
      </c>
      <c r="AN19" s="39">
        <f aca="true" t="shared" si="32" ref="AN19:AS19">+AN20+AN21</f>
        <v>4768.3603174</v>
      </c>
      <c r="AO19" s="39">
        <f t="shared" si="32"/>
        <v>5986.207512870001</v>
      </c>
      <c r="AP19" s="39">
        <f t="shared" si="32"/>
        <v>6044.64488581</v>
      </c>
      <c r="AQ19" s="39">
        <f t="shared" si="32"/>
        <v>6045.770240100001</v>
      </c>
      <c r="AR19" s="39">
        <f t="shared" si="32"/>
        <v>5926.76953251</v>
      </c>
      <c r="AS19" s="39">
        <f t="shared" si="32"/>
        <v>5882.32255386</v>
      </c>
      <c r="AT19" s="39">
        <f aca="true" t="shared" si="33" ref="AT19:AU19">+AT20+AT21</f>
        <v>5835.14366843</v>
      </c>
      <c r="AU19" s="39">
        <f t="shared" si="33"/>
        <v>5640.16048819</v>
      </c>
      <c r="AV19" s="39">
        <f aca="true" t="shared" si="34" ref="AV19:AW19">+AV20+AV21</f>
        <v>5519.7294128</v>
      </c>
      <c r="AW19" s="39">
        <f t="shared" si="34"/>
        <v>5479.79682014</v>
      </c>
      <c r="AX19" s="39">
        <f aca="true" t="shared" si="35" ref="AX19:AY19">+AX20+AX21</f>
        <v>5343.12859728</v>
      </c>
      <c r="AY19" s="37">
        <f t="shared" si="35"/>
        <v>5088.14094978</v>
      </c>
    </row>
    <row r="20" spans="1:51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8.79949133</v>
      </c>
      <c r="AT20" s="39">
        <v>1.57588423</v>
      </c>
      <c r="AU20" s="39">
        <v>0</v>
      </c>
      <c r="AV20" s="39">
        <v>0</v>
      </c>
      <c r="AW20" s="39">
        <v>0.02372999</v>
      </c>
      <c r="AX20" s="39">
        <v>0.84845161</v>
      </c>
      <c r="AY20" s="37">
        <v>1.02529816</v>
      </c>
    </row>
    <row r="21" spans="1:51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9">
        <v>3569.21847845</v>
      </c>
      <c r="L21" s="39">
        <v>3526.88880245</v>
      </c>
      <c r="M21" s="39">
        <v>3573.48801245</v>
      </c>
      <c r="N21" s="22">
        <v>3591.88876145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4898.76530945</v>
      </c>
      <c r="AL21" s="39">
        <v>4811.33610895</v>
      </c>
      <c r="AM21" s="39">
        <v>4728.62271159</v>
      </c>
      <c r="AN21" s="39">
        <v>4765.7833174</v>
      </c>
      <c r="AO21" s="39">
        <v>5912.24197599</v>
      </c>
      <c r="AP21" s="39">
        <v>6004.56717741</v>
      </c>
      <c r="AQ21" s="39">
        <v>6040.86779532</v>
      </c>
      <c r="AR21" s="39">
        <v>5926.76953251</v>
      </c>
      <c r="AS21" s="39">
        <v>5873.52306253</v>
      </c>
      <c r="AT21" s="39">
        <v>5833.5677842</v>
      </c>
      <c r="AU21" s="39">
        <v>5640.16048819</v>
      </c>
      <c r="AV21" s="39">
        <v>5519.7294128</v>
      </c>
      <c r="AW21" s="39">
        <v>5479.77309015</v>
      </c>
      <c r="AX21" s="39">
        <v>5342.28014567</v>
      </c>
      <c r="AY21" s="37">
        <v>5087.11565162</v>
      </c>
    </row>
    <row r="22" spans="1:51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69"/>
      <c r="L22" s="69"/>
      <c r="M22" s="69"/>
      <c r="N22" s="22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17"/>
      <c r="AX22" s="17"/>
      <c r="AY22" s="71"/>
    </row>
    <row r="23" spans="1:51" ht="12.75">
      <c r="A23" s="7" t="s">
        <v>17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9">
        <f>+K24+K27</f>
        <v>541.45799134</v>
      </c>
      <c r="L23" s="9">
        <f aca="true" t="shared" si="36" ref="L23:N23">+L24+L27</f>
        <v>568.05139482</v>
      </c>
      <c r="M23" s="9">
        <f t="shared" si="36"/>
        <v>650.6119683799999</v>
      </c>
      <c r="N23" s="9">
        <f t="shared" si="36"/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37" ref="Z23:AM23">+Z24+Z27</f>
        <v>938.7460195799999</v>
      </c>
      <c r="AA23" s="9">
        <f t="shared" si="37"/>
        <v>900.5774807</v>
      </c>
      <c r="AB23" s="9">
        <f t="shared" si="37"/>
        <v>915.57701521</v>
      </c>
      <c r="AC23" s="9">
        <f t="shared" si="37"/>
        <v>929.33665837</v>
      </c>
      <c r="AD23" s="9">
        <f t="shared" si="37"/>
        <v>930.07187839</v>
      </c>
      <c r="AE23" s="9">
        <f t="shared" si="37"/>
        <v>948.24512902</v>
      </c>
      <c r="AF23" s="9">
        <f t="shared" si="37"/>
        <v>980.76097171</v>
      </c>
      <c r="AG23" s="9">
        <f t="shared" si="37"/>
        <v>1029.3432302699998</v>
      </c>
      <c r="AH23" s="9">
        <f t="shared" si="37"/>
        <v>1063.88901281</v>
      </c>
      <c r="AI23" s="9">
        <f t="shared" si="37"/>
        <v>1132.9107582699999</v>
      </c>
      <c r="AJ23" s="9">
        <f t="shared" si="37"/>
        <v>1161.53735203</v>
      </c>
      <c r="AK23" s="9">
        <f t="shared" si="37"/>
        <v>1224.47030279</v>
      </c>
      <c r="AL23" s="9">
        <f t="shared" si="37"/>
        <v>1156.5361372599998</v>
      </c>
      <c r="AM23" s="9">
        <f t="shared" si="37"/>
        <v>1152.0631010299999</v>
      </c>
      <c r="AN23" s="9">
        <f aca="true" t="shared" si="38" ref="AN23:AS23">+AN24+AN27</f>
        <v>1160.96048744</v>
      </c>
      <c r="AO23" s="9">
        <f t="shared" si="38"/>
        <v>1164.57499861</v>
      </c>
      <c r="AP23" s="9">
        <f t="shared" si="38"/>
        <v>1140.67407562</v>
      </c>
      <c r="AQ23" s="9">
        <f t="shared" si="38"/>
        <v>1130.76691096</v>
      </c>
      <c r="AR23" s="9">
        <f t="shared" si="38"/>
        <v>1128.55372786</v>
      </c>
      <c r="AS23" s="9">
        <f t="shared" si="38"/>
        <v>1169.47181135</v>
      </c>
      <c r="AT23" s="9">
        <f aca="true" t="shared" si="39" ref="AT23:AU23">+AT24+AT27</f>
        <v>1160.2406409</v>
      </c>
      <c r="AU23" s="9">
        <f t="shared" si="39"/>
        <v>1275.5674515699998</v>
      </c>
      <c r="AV23" s="9">
        <f aca="true" t="shared" si="40" ref="AV23:AW23">+AV24+AV27</f>
        <v>1281.7513242999999</v>
      </c>
      <c r="AW23" s="9">
        <f t="shared" si="40"/>
        <v>1333.7393426800002</v>
      </c>
      <c r="AX23" s="9">
        <f aca="true" t="shared" si="41" ref="AX23:AY23">+AX24+AX27</f>
        <v>1337.9878869899999</v>
      </c>
      <c r="AY23" s="10">
        <f t="shared" si="41"/>
        <v>1327.8895308300002</v>
      </c>
    </row>
    <row r="24" spans="1:51" ht="12.75">
      <c r="A24" s="13" t="s">
        <v>6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9">
        <f>+K25+K26</f>
        <v>64.25613862</v>
      </c>
      <c r="L24" s="39">
        <f aca="true" t="shared" si="42" ref="L24:N24">+L25+L26</f>
        <v>72.51494237</v>
      </c>
      <c r="M24" s="39">
        <f t="shared" si="42"/>
        <v>75.48807664</v>
      </c>
      <c r="N24" s="39">
        <f t="shared" si="42"/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43" ref="Z24:AM24">+Z25+Z26</f>
        <v>109.95423057</v>
      </c>
      <c r="AA24" s="39">
        <f t="shared" si="43"/>
        <v>103.53824628</v>
      </c>
      <c r="AB24" s="39">
        <f>+AB25+AB26</f>
        <v>102.2053267</v>
      </c>
      <c r="AC24" s="39">
        <f t="shared" si="43"/>
        <v>98.11043304</v>
      </c>
      <c r="AD24" s="39">
        <f t="shared" si="43"/>
        <v>96.1028816</v>
      </c>
      <c r="AE24" s="22">
        <f t="shared" si="43"/>
        <v>92.23577592</v>
      </c>
      <c r="AF24" s="39">
        <f t="shared" si="43"/>
        <v>90.04871902</v>
      </c>
      <c r="AG24" s="22">
        <f t="shared" si="43"/>
        <v>85.99373027</v>
      </c>
      <c r="AH24" s="39">
        <f t="shared" si="43"/>
        <v>83.98661353</v>
      </c>
      <c r="AI24" s="39">
        <f t="shared" si="43"/>
        <v>92.71468192</v>
      </c>
      <c r="AJ24" s="39">
        <f t="shared" si="43"/>
        <v>100.153</v>
      </c>
      <c r="AK24" s="39">
        <f t="shared" si="43"/>
        <v>95.45757579</v>
      </c>
      <c r="AL24" s="39">
        <f t="shared" si="43"/>
        <v>94.05520951000001</v>
      </c>
      <c r="AM24" s="22">
        <f t="shared" si="43"/>
        <v>118.66817526999999</v>
      </c>
      <c r="AN24" s="22">
        <f aca="true" t="shared" si="44" ref="AN24:AS24">+AN25+AN26</f>
        <v>126.40616342</v>
      </c>
      <c r="AO24" s="22">
        <f t="shared" si="44"/>
        <v>122.61219157</v>
      </c>
      <c r="AP24" s="22">
        <f t="shared" si="44"/>
        <v>121.56588076</v>
      </c>
      <c r="AQ24" s="22">
        <f t="shared" si="44"/>
        <v>109.88609444</v>
      </c>
      <c r="AR24" s="22">
        <f t="shared" si="44"/>
        <v>107.51728364</v>
      </c>
      <c r="AS24" s="22">
        <f t="shared" si="44"/>
        <v>122.17661369</v>
      </c>
      <c r="AT24" s="22">
        <f aca="true" t="shared" si="45" ref="AT24:AU24">+AT25+AT26</f>
        <v>121.13030288</v>
      </c>
      <c r="AU24" s="22">
        <f t="shared" si="45"/>
        <v>117.78963293</v>
      </c>
      <c r="AV24" s="22">
        <f aca="true" t="shared" si="46" ref="AV24:AW24">+AV25+AV26</f>
        <v>114.74006732</v>
      </c>
      <c r="AW24" s="22">
        <f t="shared" si="46"/>
        <v>110.14539738</v>
      </c>
      <c r="AX24" s="22">
        <f aca="true" t="shared" si="47" ref="AX24:AY24">+AX25+AX26</f>
        <v>113.75583176</v>
      </c>
      <c r="AY24" s="49">
        <f t="shared" si="47"/>
        <v>109.15940743</v>
      </c>
    </row>
    <row r="25" spans="1:51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9">
        <v>0</v>
      </c>
      <c r="L25" s="39">
        <v>0</v>
      </c>
      <c r="M25" s="39">
        <v>0</v>
      </c>
      <c r="N25" s="22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49">
        <v>0</v>
      </c>
    </row>
    <row r="26" spans="1:51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114.74006732</v>
      </c>
      <c r="AW26" s="22">
        <v>110.14539738</v>
      </c>
      <c r="AX26" s="22">
        <v>113.75583176</v>
      </c>
      <c r="AY26" s="49">
        <v>109.15940743</v>
      </c>
    </row>
    <row r="27" spans="1:51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9">
        <f>+K28+K29</f>
        <v>477.20185272000003</v>
      </c>
      <c r="L27" s="39">
        <f aca="true" t="shared" si="48" ref="L27:N27">+L28+L29</f>
        <v>495.53645245</v>
      </c>
      <c r="M27" s="39">
        <f t="shared" si="48"/>
        <v>575.1238917399999</v>
      </c>
      <c r="N27" s="39">
        <f t="shared" si="48"/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49" ref="Z27:AM27">+Z28+Z29</f>
        <v>828.79178901</v>
      </c>
      <c r="AA27" s="39">
        <f t="shared" si="49"/>
        <v>797.0392344200001</v>
      </c>
      <c r="AB27" s="39">
        <f t="shared" si="49"/>
        <v>813.37168851</v>
      </c>
      <c r="AC27" s="39">
        <f t="shared" si="49"/>
        <v>831.22622533</v>
      </c>
      <c r="AD27" s="39">
        <f t="shared" si="49"/>
        <v>833.96899679</v>
      </c>
      <c r="AE27" s="39">
        <f t="shared" si="49"/>
        <v>856.0093531</v>
      </c>
      <c r="AF27" s="39">
        <f t="shared" si="49"/>
        <v>890.71225269</v>
      </c>
      <c r="AG27" s="39">
        <f t="shared" si="49"/>
        <v>943.3494999999999</v>
      </c>
      <c r="AH27" s="39">
        <f t="shared" si="49"/>
        <v>979.9023992799999</v>
      </c>
      <c r="AI27" s="39">
        <f t="shared" si="49"/>
        <v>1040.1960763499999</v>
      </c>
      <c r="AJ27" s="39">
        <f t="shared" si="49"/>
        <v>1061.38435203</v>
      </c>
      <c r="AK27" s="39">
        <f t="shared" si="49"/>
        <v>1129.012727</v>
      </c>
      <c r="AL27" s="39">
        <f t="shared" si="49"/>
        <v>1062.4809277499999</v>
      </c>
      <c r="AM27" s="22">
        <f t="shared" si="49"/>
        <v>1033.39492576</v>
      </c>
      <c r="AN27" s="22">
        <f aca="true" t="shared" si="50" ref="AN27:AS27">+AN28+AN29</f>
        <v>1034.55432402</v>
      </c>
      <c r="AO27" s="22">
        <f t="shared" si="50"/>
        <v>1041.96280704</v>
      </c>
      <c r="AP27" s="22">
        <f t="shared" si="50"/>
        <v>1019.1081948599999</v>
      </c>
      <c r="AQ27" s="22">
        <f t="shared" si="50"/>
        <v>1020.8808165199999</v>
      </c>
      <c r="AR27" s="22">
        <f t="shared" si="50"/>
        <v>1021.03644422</v>
      </c>
      <c r="AS27" s="22">
        <f t="shared" si="50"/>
        <v>1047.29519766</v>
      </c>
      <c r="AT27" s="22">
        <f aca="true" t="shared" si="51" ref="AT27:AU27">+AT28+AT29</f>
        <v>1039.11033802</v>
      </c>
      <c r="AU27" s="22">
        <f t="shared" si="51"/>
        <v>1157.7778186399999</v>
      </c>
      <c r="AV27" s="22">
        <f aca="true" t="shared" si="52" ref="AV27:AW27">+AV28+AV29</f>
        <v>1167.0112569799999</v>
      </c>
      <c r="AW27" s="22">
        <f t="shared" si="52"/>
        <v>1223.5939453</v>
      </c>
      <c r="AX27" s="22">
        <f aca="true" t="shared" si="53" ref="AX27:AY27">+AX28+AX29</f>
        <v>1224.2320552299998</v>
      </c>
      <c r="AY27" s="49">
        <f t="shared" si="53"/>
        <v>1218.7301234000001</v>
      </c>
    </row>
    <row r="28" spans="1:51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38.90338075</v>
      </c>
      <c r="AE28" s="39">
        <v>44.529595889999996</v>
      </c>
      <c r="AF28" s="39">
        <v>43.93242628</v>
      </c>
      <c r="AG28" s="39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21.29692</v>
      </c>
      <c r="AU28" s="22">
        <v>23.663523</v>
      </c>
      <c r="AV28" s="22">
        <v>34.970476</v>
      </c>
      <c r="AW28" s="22">
        <v>66.323783</v>
      </c>
      <c r="AX28" s="22">
        <v>65.393148</v>
      </c>
      <c r="AY28" s="49">
        <v>58.60445</v>
      </c>
    </row>
    <row r="29" spans="1:51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906.5112452999999</v>
      </c>
      <c r="AI29" s="39">
        <v>951.46008332</v>
      </c>
      <c r="AJ29" s="18">
        <v>976.18077077</v>
      </c>
      <c r="AK29" s="39">
        <v>975.373127</v>
      </c>
      <c r="AL29" s="39">
        <v>959.2395117499999</v>
      </c>
      <c r="AM29" s="22">
        <v>964.70824976</v>
      </c>
      <c r="AN29" s="22">
        <v>994.87497802</v>
      </c>
      <c r="AO29" s="22">
        <v>1010.52934804</v>
      </c>
      <c r="AP29" s="22">
        <v>996.0692378599999</v>
      </c>
      <c r="AQ29" s="22">
        <v>998.7458715199999</v>
      </c>
      <c r="AR29" s="22">
        <v>997.45234622</v>
      </c>
      <c r="AS29" s="22">
        <v>1014.79121866</v>
      </c>
      <c r="AT29" s="22">
        <v>1017.81341802</v>
      </c>
      <c r="AU29" s="22">
        <v>1134.11429564</v>
      </c>
      <c r="AV29" s="22">
        <v>1132.04078098</v>
      </c>
      <c r="AW29" s="22">
        <v>1157.2701623</v>
      </c>
      <c r="AX29" s="22">
        <v>1158.83890723</v>
      </c>
      <c r="AY29" s="49">
        <v>1160.1256734</v>
      </c>
    </row>
    <row r="30" spans="1:51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69"/>
      <c r="L30" s="69"/>
      <c r="M30" s="69"/>
      <c r="N30" s="22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17"/>
      <c r="AX30" s="17"/>
      <c r="AY30" s="71"/>
    </row>
    <row r="31" spans="1:51" ht="12.75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9">
        <f>+K32+K35</f>
        <v>23.3195</v>
      </c>
      <c r="L31" s="9">
        <f aca="true" t="shared" si="54" ref="L31:N31">+L32+L35</f>
        <v>23.286</v>
      </c>
      <c r="M31" s="9">
        <f t="shared" si="54"/>
        <v>21.9886</v>
      </c>
      <c r="N31" s="9">
        <f t="shared" si="54"/>
        <v>22.04608702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55" ref="Z31:AM31">+Z32+Z35</f>
        <v>13.10824589</v>
      </c>
      <c r="AA31" s="9">
        <f t="shared" si="55"/>
        <v>11.40834177</v>
      </c>
      <c r="AB31" s="9">
        <f t="shared" si="55"/>
        <v>11.392257</v>
      </c>
      <c r="AC31" s="9">
        <f t="shared" si="55"/>
        <v>9.64214459</v>
      </c>
      <c r="AD31" s="9">
        <f t="shared" si="55"/>
        <v>9.641994</v>
      </c>
      <c r="AE31" s="9">
        <f t="shared" si="55"/>
        <v>7.848391889999999</v>
      </c>
      <c r="AF31" s="9">
        <f t="shared" si="55"/>
        <v>7.877216409999999</v>
      </c>
      <c r="AG31" s="9">
        <f t="shared" si="55"/>
        <v>6.01791104</v>
      </c>
      <c r="AH31" s="9">
        <f t="shared" si="55"/>
        <v>6.05554449</v>
      </c>
      <c r="AI31" s="9">
        <f t="shared" si="55"/>
        <v>4.11079038</v>
      </c>
      <c r="AJ31" s="9">
        <f t="shared" si="55"/>
        <v>4.11079038</v>
      </c>
      <c r="AK31" s="9">
        <f t="shared" si="55"/>
        <v>2.0896611</v>
      </c>
      <c r="AL31" s="9">
        <f t="shared" si="55"/>
        <v>2.0851864</v>
      </c>
      <c r="AM31" s="9">
        <f t="shared" si="55"/>
        <v>0</v>
      </c>
      <c r="AN31" s="9">
        <f aca="true" t="shared" si="56" ref="AN31:AO31">+AN32+AN35</f>
        <v>0</v>
      </c>
      <c r="AO31" s="9">
        <f t="shared" si="56"/>
        <v>0</v>
      </c>
      <c r="AP31" s="9">
        <f aca="true" t="shared" si="57" ref="AP31:AQ31">+AP32+AP35</f>
        <v>0</v>
      </c>
      <c r="AQ31" s="9">
        <f t="shared" si="57"/>
        <v>0</v>
      </c>
      <c r="AR31" s="9">
        <f aca="true" t="shared" si="58" ref="AR31:AS31">+AR32+AR35</f>
        <v>0</v>
      </c>
      <c r="AS31" s="9">
        <f t="shared" si="58"/>
        <v>0</v>
      </c>
      <c r="AT31" s="9">
        <f aca="true" t="shared" si="59" ref="AT31:AU31">+AT32+AT35</f>
        <v>0</v>
      </c>
      <c r="AU31" s="9">
        <f t="shared" si="59"/>
        <v>0</v>
      </c>
      <c r="AV31" s="9">
        <f aca="true" t="shared" si="60" ref="AV31:AW31">+AV32+AV35</f>
        <v>0</v>
      </c>
      <c r="AW31" s="9">
        <f t="shared" si="60"/>
        <v>0</v>
      </c>
      <c r="AX31" s="9">
        <f aca="true" t="shared" si="61" ref="AX31:AY31">+AX32+AX35</f>
        <v>0</v>
      </c>
      <c r="AY31" s="10">
        <f t="shared" si="61"/>
        <v>0</v>
      </c>
    </row>
    <row r="32" spans="1:51" ht="12.75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9">
        <f>+K33+K34</f>
        <v>0</v>
      </c>
      <c r="L32" s="39">
        <f aca="true" t="shared" si="62" ref="L32:N32">+L33+L34</f>
        <v>0</v>
      </c>
      <c r="M32" s="39">
        <f t="shared" si="62"/>
        <v>0</v>
      </c>
      <c r="N32" s="39">
        <f t="shared" si="62"/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63" ref="AA32:AM32">+AA33+AA34</f>
        <v>0</v>
      </c>
      <c r="AB32" s="39">
        <f t="shared" si="63"/>
        <v>0</v>
      </c>
      <c r="AC32" s="39">
        <f t="shared" si="63"/>
        <v>0</v>
      </c>
      <c r="AD32" s="39">
        <f t="shared" si="63"/>
        <v>0</v>
      </c>
      <c r="AE32" s="39">
        <f t="shared" si="63"/>
        <v>0</v>
      </c>
      <c r="AF32" s="39">
        <f t="shared" si="63"/>
        <v>0</v>
      </c>
      <c r="AG32" s="39">
        <f t="shared" si="63"/>
        <v>0</v>
      </c>
      <c r="AH32" s="39">
        <f t="shared" si="63"/>
        <v>0</v>
      </c>
      <c r="AI32" s="39">
        <f t="shared" si="63"/>
        <v>0</v>
      </c>
      <c r="AJ32" s="39">
        <f t="shared" si="63"/>
        <v>0</v>
      </c>
      <c r="AK32" s="39">
        <f t="shared" si="63"/>
        <v>0</v>
      </c>
      <c r="AL32" s="39">
        <f t="shared" si="63"/>
        <v>0</v>
      </c>
      <c r="AM32" s="39">
        <f t="shared" si="63"/>
        <v>0</v>
      </c>
      <c r="AN32" s="39">
        <f aca="true" t="shared" si="64" ref="AN32:AO32">+AN33+AN34</f>
        <v>0</v>
      </c>
      <c r="AO32" s="39">
        <f t="shared" si="64"/>
        <v>0</v>
      </c>
      <c r="AP32" s="39">
        <f aca="true" t="shared" si="65" ref="AP32:AQ32">+AP33+AP34</f>
        <v>0</v>
      </c>
      <c r="AQ32" s="39">
        <f t="shared" si="65"/>
        <v>0</v>
      </c>
      <c r="AR32" s="39">
        <f aca="true" t="shared" si="66" ref="AR32:AS32">+AR33+AR34</f>
        <v>0</v>
      </c>
      <c r="AS32" s="39">
        <f t="shared" si="66"/>
        <v>0</v>
      </c>
      <c r="AT32" s="39">
        <f aca="true" t="shared" si="67" ref="AT32:AU32">+AT33+AT34</f>
        <v>0</v>
      </c>
      <c r="AU32" s="39">
        <f t="shared" si="67"/>
        <v>0</v>
      </c>
      <c r="AV32" s="39">
        <f aca="true" t="shared" si="68" ref="AV32:AW32">+AV33+AV34</f>
        <v>0</v>
      </c>
      <c r="AW32" s="39">
        <f t="shared" si="68"/>
        <v>0</v>
      </c>
      <c r="AX32" s="39">
        <f aca="true" t="shared" si="69" ref="AX32:AY32">+AX33+AX34</f>
        <v>0</v>
      </c>
      <c r="AY32" s="37">
        <f t="shared" si="69"/>
        <v>0</v>
      </c>
    </row>
    <row r="33" spans="1:51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9">
        <v>0</v>
      </c>
      <c r="L33" s="39">
        <v>0</v>
      </c>
      <c r="M33" s="39">
        <v>0</v>
      </c>
      <c r="N33" s="22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7">
        <v>0</v>
      </c>
    </row>
    <row r="34" spans="1:51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9">
        <v>0</v>
      </c>
      <c r="L34" s="39">
        <v>0</v>
      </c>
      <c r="M34" s="39">
        <v>0</v>
      </c>
      <c r="N34" s="22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7">
        <v>0</v>
      </c>
    </row>
    <row r="35" spans="1:51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9">
        <f>+K36+K37</f>
        <v>23.3195</v>
      </c>
      <c r="L35" s="39">
        <f aca="true" t="shared" si="70" ref="L35:N35">+L36+L37</f>
        <v>23.286</v>
      </c>
      <c r="M35" s="39">
        <f t="shared" si="70"/>
        <v>21.9886</v>
      </c>
      <c r="N35" s="39">
        <f t="shared" si="70"/>
        <v>22.04608702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71" ref="Z35:AM35">+Z36+Z37</f>
        <v>13.10824589</v>
      </c>
      <c r="AA35" s="39">
        <f t="shared" si="71"/>
        <v>11.40834177</v>
      </c>
      <c r="AB35" s="22">
        <f t="shared" si="71"/>
        <v>11.392257</v>
      </c>
      <c r="AC35" s="22">
        <f t="shared" si="71"/>
        <v>9.64214459</v>
      </c>
      <c r="AD35" s="22">
        <f t="shared" si="71"/>
        <v>9.641994</v>
      </c>
      <c r="AE35" s="22">
        <f t="shared" si="71"/>
        <v>7.848391889999999</v>
      </c>
      <c r="AF35" s="22">
        <f t="shared" si="71"/>
        <v>7.877216409999999</v>
      </c>
      <c r="AG35" s="22">
        <f t="shared" si="71"/>
        <v>6.01791104</v>
      </c>
      <c r="AH35" s="22">
        <f t="shared" si="71"/>
        <v>6.05554449</v>
      </c>
      <c r="AI35" s="22">
        <f t="shared" si="71"/>
        <v>4.11079038</v>
      </c>
      <c r="AJ35" s="22">
        <f t="shared" si="71"/>
        <v>4.11079038</v>
      </c>
      <c r="AK35" s="22">
        <f t="shared" si="71"/>
        <v>2.0896611</v>
      </c>
      <c r="AL35" s="39">
        <f t="shared" si="71"/>
        <v>2.0851864</v>
      </c>
      <c r="AM35" s="22">
        <f t="shared" si="71"/>
        <v>0</v>
      </c>
      <c r="AN35" s="22">
        <f aca="true" t="shared" si="72" ref="AN35:AO35">+AN36+AN37</f>
        <v>0</v>
      </c>
      <c r="AO35" s="22">
        <f t="shared" si="72"/>
        <v>0</v>
      </c>
      <c r="AP35" s="22">
        <f aca="true" t="shared" si="73" ref="AP35:AQ35">+AP36+AP37</f>
        <v>0</v>
      </c>
      <c r="AQ35" s="22">
        <f t="shared" si="73"/>
        <v>0</v>
      </c>
      <c r="AR35" s="22">
        <f aca="true" t="shared" si="74" ref="AR35:AS35">+AR36+AR37</f>
        <v>0</v>
      </c>
      <c r="AS35" s="22">
        <f t="shared" si="74"/>
        <v>0</v>
      </c>
      <c r="AT35" s="22">
        <f aca="true" t="shared" si="75" ref="AT35:AU35">+AT36+AT37</f>
        <v>0</v>
      </c>
      <c r="AU35" s="22">
        <f t="shared" si="75"/>
        <v>0</v>
      </c>
      <c r="AV35" s="22">
        <f aca="true" t="shared" si="76" ref="AV35:AW35">+AV36+AV37</f>
        <v>0</v>
      </c>
      <c r="AW35" s="22">
        <f t="shared" si="76"/>
        <v>0</v>
      </c>
      <c r="AX35" s="22">
        <f aca="true" t="shared" si="77" ref="AX35:AY35">+AX36+AX37</f>
        <v>0</v>
      </c>
      <c r="AY35" s="49">
        <f t="shared" si="77"/>
        <v>0</v>
      </c>
    </row>
    <row r="36" spans="1:51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9">
        <v>0</v>
      </c>
      <c r="L36" s="39">
        <v>0</v>
      </c>
      <c r="M36" s="39">
        <v>0</v>
      </c>
      <c r="N36" s="22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7">
        <v>0</v>
      </c>
    </row>
    <row r="37" spans="1:51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40">
        <v>23.3195</v>
      </c>
      <c r="L37" s="40">
        <v>23.286</v>
      </c>
      <c r="M37" s="40">
        <v>21.9886</v>
      </c>
      <c r="N37" s="28">
        <v>22.04608702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</row>
    <row r="39" spans="1:13" ht="12.75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M40" s="14"/>
    </row>
    <row r="41" spans="1:39" ht="45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M41" s="14"/>
    </row>
    <row r="42" spans="1:39" ht="12.7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M42" s="14"/>
    </row>
    <row r="43" spans="1:39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AM43" s="14"/>
    </row>
    <row r="44" ht="12.75">
      <c r="AM44" s="14"/>
    </row>
    <row r="45" ht="12.75">
      <c r="AM45" s="14"/>
    </row>
    <row r="46" ht="12.75">
      <c r="AM46" s="14"/>
    </row>
    <row r="47" ht="12.75">
      <c r="AM47" s="14"/>
    </row>
    <row r="48" ht="12.75">
      <c r="AM48" s="14"/>
    </row>
    <row r="49" ht="12.75">
      <c r="AM49" s="14"/>
    </row>
    <row r="50" ht="12.75">
      <c r="AM50" s="14"/>
    </row>
    <row r="51" ht="12.75">
      <c r="AM51" s="14"/>
    </row>
    <row r="52" ht="12.75">
      <c r="AM52" s="14"/>
    </row>
    <row r="53" ht="12.75">
      <c r="AM53" s="14"/>
    </row>
    <row r="54" ht="12.75">
      <c r="AM54" s="14"/>
    </row>
    <row r="55" ht="12.75">
      <c r="AM55" s="14"/>
    </row>
    <row r="56" ht="12.75">
      <c r="AM56" s="14"/>
    </row>
    <row r="57" ht="12.75">
      <c r="AM57" s="14"/>
    </row>
    <row r="58" ht="12.75">
      <c r="AM58" s="14"/>
    </row>
    <row r="59" ht="12.75">
      <c r="AM59" s="14"/>
    </row>
    <row r="60" ht="12.75">
      <c r="AM60" s="14"/>
    </row>
    <row r="61" spans="30:51" ht="12.75"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</row>
    <row r="62" spans="30:51" ht="12.75"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89"/>
  <sheetViews>
    <sheetView tabSelected="1" workbookViewId="0" topLeftCell="A1">
      <pane xSplit="1" ySplit="5" topLeftCell="AK6" activePane="bottomRight" state="frozen"/>
      <selection pane="topRight" activeCell="B1" sqref="B1"/>
      <selection pane="bottomLeft" activeCell="A6" sqref="A6"/>
      <selection pane="bottomRight" activeCell="BA8" sqref="BA8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2.8515625" style="14" hidden="1" customWidth="1" outlineLevel="1"/>
    <col min="37" max="37" width="12.57421875" style="14" customWidth="1" collapsed="1"/>
    <col min="38" max="39" width="14.00390625" style="14" hidden="1" customWidth="1" outlineLevel="1"/>
    <col min="40" max="40" width="13.8515625" style="14" hidden="1" customWidth="1" outlineLevel="1"/>
    <col min="41" max="41" width="13.8515625" style="14" customWidth="1" collapsed="1"/>
    <col min="42" max="42" width="12.8515625" style="14" hidden="1" customWidth="1" outlineLevel="1"/>
    <col min="43" max="44" width="12.57421875" style="14" hidden="1" customWidth="1" outlineLevel="1"/>
    <col min="45" max="45" width="14.8515625" style="14" bestFit="1" customWidth="1" collapsed="1"/>
    <col min="46" max="49" width="14.8515625" style="14" bestFit="1" customWidth="1"/>
    <col min="50" max="50" width="14.421875" style="14" customWidth="1"/>
    <col min="51" max="51" width="14.28125" style="14" customWidth="1"/>
    <col min="52" max="74" width="16.140625" style="14" bestFit="1" customWidth="1"/>
    <col min="75" max="89" width="9.140625" style="14" customWidth="1"/>
    <col min="90" max="96" width="16.140625" style="14" bestFit="1" customWidth="1"/>
    <col min="97" max="16384" width="9.140625" style="14" customWidth="1"/>
  </cols>
  <sheetData>
    <row r="1" spans="1:43" ht="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51" ht="15">
      <c r="A3" s="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</row>
    <row r="4" spans="26:51" ht="13.5" thickBot="1">
      <c r="Z4" s="65"/>
      <c r="AA4" s="65"/>
      <c r="AB4" s="65"/>
      <c r="AC4" s="65"/>
      <c r="AD4" s="66"/>
      <c r="AE4" s="63"/>
      <c r="AF4" s="66"/>
      <c r="AG4" s="63"/>
      <c r="AH4" s="63"/>
      <c r="AI4" s="66"/>
      <c r="AJ4" s="66"/>
      <c r="AK4" s="63"/>
      <c r="AL4" s="63"/>
      <c r="AM4" s="63"/>
      <c r="AN4" s="66"/>
      <c r="AO4" s="66"/>
      <c r="AP4" s="66"/>
      <c r="AQ4" s="67"/>
      <c r="AT4" s="70"/>
      <c r="AV4" s="70"/>
      <c r="AX4" s="70"/>
      <c r="AY4" s="70" t="s">
        <v>24</v>
      </c>
    </row>
    <row r="5" spans="1:51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2">
        <v>43465</v>
      </c>
      <c r="AX5" s="2">
        <v>43555</v>
      </c>
      <c r="AY5" s="3">
        <v>43646</v>
      </c>
    </row>
    <row r="6" spans="1:51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2"/>
      <c r="AP6" s="62"/>
      <c r="AQ6" s="62"/>
      <c r="AR6" s="62"/>
      <c r="AS6" s="17"/>
      <c r="AT6" s="62"/>
      <c r="AU6" s="62"/>
      <c r="AV6" s="62"/>
      <c r="AW6" s="17"/>
      <c r="AX6" s="62"/>
      <c r="AY6" s="61"/>
    </row>
    <row r="7" spans="1:96" ht="14.25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f>+K8+K11</f>
        <v>9754.7731897</v>
      </c>
      <c r="L7" s="12">
        <f aca="true" t="shared" si="0" ref="L7:N7">+L8+L11</f>
        <v>9674.38992915</v>
      </c>
      <c r="M7" s="12">
        <f t="shared" si="0"/>
        <v>9997.138428999999</v>
      </c>
      <c r="N7" s="12">
        <f t="shared" si="0"/>
        <v>10020.02912067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1" ref="Z7:AX7">+Z8+Z11</f>
        <v>13465.091718019998</v>
      </c>
      <c r="AA7" s="12">
        <f t="shared" si="1"/>
        <v>13465.391734160003</v>
      </c>
      <c r="AB7" s="12">
        <f t="shared" si="1"/>
        <v>12956.36597878</v>
      </c>
      <c r="AC7" s="12">
        <f t="shared" si="1"/>
        <v>13978.074865169998</v>
      </c>
      <c r="AD7" s="74">
        <f t="shared" si="1"/>
        <v>15020.61355717</v>
      </c>
      <c r="AE7" s="74">
        <f t="shared" si="1"/>
        <v>15921.922466469809</v>
      </c>
      <c r="AF7" s="74">
        <f t="shared" si="1"/>
        <v>18879.62238909981</v>
      </c>
      <c r="AG7" s="74">
        <f t="shared" si="1"/>
        <v>22723.555381179813</v>
      </c>
      <c r="AH7" s="12">
        <f t="shared" si="1"/>
        <v>24519.937375530004</v>
      </c>
      <c r="AI7" s="12">
        <f t="shared" si="1"/>
        <v>24407.989641220003</v>
      </c>
      <c r="AJ7" s="12">
        <f t="shared" si="1"/>
        <v>23383.10059262</v>
      </c>
      <c r="AK7" s="12">
        <f t="shared" si="1"/>
        <v>23217.53921314</v>
      </c>
      <c r="AL7" s="12">
        <f t="shared" si="1"/>
        <v>26692.945134529997</v>
      </c>
      <c r="AM7" s="12">
        <f t="shared" si="1"/>
        <v>26709.90336281</v>
      </c>
      <c r="AN7" s="12">
        <f t="shared" si="1"/>
        <v>26620.970009919998</v>
      </c>
      <c r="AO7" s="12">
        <f t="shared" si="1"/>
        <v>27859.95882435</v>
      </c>
      <c r="AP7" s="12">
        <f t="shared" si="1"/>
        <v>27402.42842751</v>
      </c>
      <c r="AQ7" s="12">
        <f t="shared" si="1"/>
        <v>27547.117196699997</v>
      </c>
      <c r="AR7" s="12">
        <f t="shared" si="1"/>
        <v>25792.00718979</v>
      </c>
      <c r="AS7" s="12">
        <f t="shared" si="1"/>
        <v>25907.7934190759</v>
      </c>
      <c r="AT7" s="12">
        <f t="shared" si="1"/>
        <v>24880.45601557</v>
      </c>
      <c r="AU7" s="12">
        <f t="shared" si="1"/>
        <v>24802.32544967</v>
      </c>
      <c r="AV7" s="12">
        <f t="shared" si="1"/>
        <v>24612.24236281</v>
      </c>
      <c r="AW7" s="12">
        <f t="shared" si="1"/>
        <v>24430.82206906</v>
      </c>
      <c r="AX7" s="12">
        <f t="shared" si="1"/>
        <v>23495.473248300004</v>
      </c>
      <c r="AY7" s="42">
        <f aca="true" t="shared" si="2" ref="AY7">+AY8+AY11</f>
        <v>23490.08785742</v>
      </c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</row>
    <row r="8" spans="1:93" ht="12.75">
      <c r="A8" s="29" t="s">
        <v>21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f>+K9+K10</f>
        <v>5709.017358529999</v>
      </c>
      <c r="L8" s="39">
        <f aca="true" t="shared" si="3" ref="L8:N8">+L9+L10</f>
        <v>5649.99267425</v>
      </c>
      <c r="M8" s="39">
        <f t="shared" si="3"/>
        <v>5865.18192481</v>
      </c>
      <c r="N8" s="39">
        <f t="shared" si="3"/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4" ref="Z8:AX8">+Z9+Z10</f>
        <v>8500.358876369999</v>
      </c>
      <c r="AA8" s="39">
        <f t="shared" si="4"/>
        <v>8635.474796780003</v>
      </c>
      <c r="AB8" s="39">
        <f t="shared" si="4"/>
        <v>8174.509819919999</v>
      </c>
      <c r="AC8" s="39">
        <f t="shared" si="4"/>
        <v>8453.227162539999</v>
      </c>
      <c r="AD8" s="75">
        <f t="shared" si="4"/>
        <v>9451.930458219998</v>
      </c>
      <c r="AE8" s="75">
        <f t="shared" si="4"/>
        <v>10398.912053519998</v>
      </c>
      <c r="AF8" s="75">
        <f t="shared" si="4"/>
        <v>13393.25318155</v>
      </c>
      <c r="AG8" s="75">
        <f t="shared" si="4"/>
        <v>13880.84466482</v>
      </c>
      <c r="AH8" s="39">
        <f t="shared" si="4"/>
        <v>18406.342888010004</v>
      </c>
      <c r="AI8" s="39">
        <f t="shared" si="4"/>
        <v>18508.636473040002</v>
      </c>
      <c r="AJ8" s="39">
        <f t="shared" si="4"/>
        <v>17473.37220943</v>
      </c>
      <c r="AK8" s="22">
        <f t="shared" si="4"/>
        <v>17317.156849529998</v>
      </c>
      <c r="AL8" s="22">
        <f t="shared" si="4"/>
        <v>21026.691809429998</v>
      </c>
      <c r="AM8" s="22">
        <f t="shared" si="4"/>
        <v>21136.11972046</v>
      </c>
      <c r="AN8" s="22">
        <f t="shared" si="4"/>
        <v>20975.8268885</v>
      </c>
      <c r="AO8" s="22">
        <f t="shared" si="4"/>
        <v>20971.43519344</v>
      </c>
      <c r="AP8" s="22">
        <f t="shared" si="4"/>
        <v>20465.34910684</v>
      </c>
      <c r="AQ8" s="22">
        <f t="shared" si="4"/>
        <v>20601.21097908</v>
      </c>
      <c r="AR8" s="22">
        <f t="shared" si="4"/>
        <v>18964.65565842</v>
      </c>
      <c r="AS8" s="22">
        <f t="shared" si="4"/>
        <v>19125.9250867359</v>
      </c>
      <c r="AT8" s="22">
        <f t="shared" si="4"/>
        <v>18156.95039852</v>
      </c>
      <c r="AU8" s="22">
        <f t="shared" si="4"/>
        <v>18152.633170459998</v>
      </c>
      <c r="AV8" s="22">
        <f t="shared" si="4"/>
        <v>18077.77687187</v>
      </c>
      <c r="AW8" s="22">
        <f t="shared" si="4"/>
        <v>17901.73744768</v>
      </c>
      <c r="AX8" s="22">
        <f t="shared" si="4"/>
        <v>17099.873057070003</v>
      </c>
      <c r="AY8" s="49">
        <f aca="true" t="shared" si="5" ref="AY8">+AY9+AY10</f>
        <v>17340.84888374</v>
      </c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73"/>
      <c r="CJ8" s="73"/>
      <c r="CK8" s="73"/>
      <c r="CL8" s="73"/>
      <c r="CM8" s="73"/>
      <c r="CN8" s="73"/>
      <c r="CO8" s="73"/>
    </row>
    <row r="9" spans="1:93" ht="12.75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75">
        <v>1183.79028432</v>
      </c>
      <c r="AE9" s="75">
        <v>2169.30182992</v>
      </c>
      <c r="AF9" s="75">
        <v>1872.19936692</v>
      </c>
      <c r="AG9" s="75">
        <v>1855.16240587</v>
      </c>
      <c r="AH9" s="39">
        <v>2055.19445447</v>
      </c>
      <c r="AI9" s="39">
        <v>2055.19445447</v>
      </c>
      <c r="AJ9" s="39">
        <v>773.34445447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49">
        <v>0</v>
      </c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73"/>
      <c r="CJ9" s="73"/>
      <c r="CK9" s="73"/>
      <c r="CL9" s="73"/>
      <c r="CM9" s="73"/>
      <c r="CN9" s="73"/>
      <c r="CO9" s="73"/>
    </row>
    <row r="10" spans="1:93" ht="12.75">
      <c r="A10" s="19" t="s">
        <v>11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75">
        <v>8268.1401739</v>
      </c>
      <c r="AE10" s="75">
        <v>8229.610223599999</v>
      </c>
      <c r="AF10" s="75">
        <v>11521.05381463</v>
      </c>
      <c r="AG10" s="75">
        <v>12025.68225895</v>
      </c>
      <c r="AH10" s="39">
        <v>16351.148433540002</v>
      </c>
      <c r="AI10" s="39">
        <v>16453.44201857</v>
      </c>
      <c r="AJ10" s="39">
        <v>16700.02775496</v>
      </c>
      <c r="AK10" s="22">
        <v>17317.156849529998</v>
      </c>
      <c r="AL10" s="22">
        <v>21026.691809429998</v>
      </c>
      <c r="AM10" s="22">
        <v>21136.11972046</v>
      </c>
      <c r="AN10" s="22">
        <v>20975.8268885</v>
      </c>
      <c r="AO10" s="22">
        <v>20971.43519344</v>
      </c>
      <c r="AP10" s="22">
        <v>20465.34910684</v>
      </c>
      <c r="AQ10" s="22">
        <v>20601.21097908</v>
      </c>
      <c r="AR10" s="22">
        <v>18964.65565842</v>
      </c>
      <c r="AS10" s="22">
        <v>19125.9250867359</v>
      </c>
      <c r="AT10" s="22">
        <v>18156.95039852</v>
      </c>
      <c r="AU10" s="22">
        <v>18152.633170459998</v>
      </c>
      <c r="AV10" s="22">
        <v>18077.77687187</v>
      </c>
      <c r="AW10" s="22">
        <v>17901.73744768</v>
      </c>
      <c r="AX10" s="22">
        <v>17099.873057070003</v>
      </c>
      <c r="AY10" s="49">
        <v>17340.84888374</v>
      </c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73"/>
      <c r="CJ10" s="73"/>
      <c r="CK10" s="73"/>
      <c r="CL10" s="73"/>
      <c r="CM10" s="73"/>
      <c r="CN10" s="73"/>
      <c r="CO10" s="73"/>
    </row>
    <row r="11" spans="1:93" ht="12.75">
      <c r="A11" s="13" t="s">
        <v>12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f>+K12+K13</f>
        <v>4045.75583117</v>
      </c>
      <c r="L11" s="39">
        <f aca="true" t="shared" si="6" ref="L11:N11">+L12+L13</f>
        <v>4024.3972549000005</v>
      </c>
      <c r="M11" s="39">
        <f t="shared" si="6"/>
        <v>4131.95650419</v>
      </c>
      <c r="N11" s="39">
        <f t="shared" si="6"/>
        <v>4149.1063425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7" ref="Z11:AA11">+Z12+Z13</f>
        <v>4964.7328416499995</v>
      </c>
      <c r="AA11" s="39">
        <f t="shared" si="7"/>
        <v>4829.91693738</v>
      </c>
      <c r="AB11" s="39">
        <f aca="true" t="shared" si="8" ref="AB11">+AB12+AB13</f>
        <v>4781.856158860001</v>
      </c>
      <c r="AC11" s="39">
        <f aca="true" t="shared" si="9" ref="AC11:AX11">+AC12+AC13</f>
        <v>5524.84770263</v>
      </c>
      <c r="AD11" s="75">
        <f t="shared" si="9"/>
        <v>5568.68309895</v>
      </c>
      <c r="AE11" s="75">
        <f t="shared" si="9"/>
        <v>5523.01041294981</v>
      </c>
      <c r="AF11" s="75">
        <f t="shared" si="9"/>
        <v>5486.369207549812</v>
      </c>
      <c r="AG11" s="75">
        <f t="shared" si="9"/>
        <v>8842.710716359812</v>
      </c>
      <c r="AH11" s="39">
        <f t="shared" si="9"/>
        <v>6113.59448752</v>
      </c>
      <c r="AI11" s="39">
        <f t="shared" si="9"/>
        <v>5899.353168180001</v>
      </c>
      <c r="AJ11" s="39">
        <f t="shared" si="9"/>
        <v>5909.72838319</v>
      </c>
      <c r="AK11" s="22">
        <f t="shared" si="9"/>
        <v>5900.3823636100005</v>
      </c>
      <c r="AL11" s="22">
        <f t="shared" si="9"/>
        <v>5666.2533251</v>
      </c>
      <c r="AM11" s="72">
        <f t="shared" si="9"/>
        <v>5573.78364235</v>
      </c>
      <c r="AN11" s="72">
        <f t="shared" si="9"/>
        <v>5645.143121419999</v>
      </c>
      <c r="AO11" s="72">
        <f t="shared" si="9"/>
        <v>6888.52363091</v>
      </c>
      <c r="AP11" s="22">
        <f t="shared" si="9"/>
        <v>6937.07932067</v>
      </c>
      <c r="AQ11" s="22">
        <f t="shared" si="9"/>
        <v>6945.9062176200005</v>
      </c>
      <c r="AR11" s="22">
        <f t="shared" si="9"/>
        <v>6827.35153137</v>
      </c>
      <c r="AS11" s="22">
        <f t="shared" si="9"/>
        <v>6781.868332339999</v>
      </c>
      <c r="AT11" s="22">
        <f t="shared" si="9"/>
        <v>6723.505617049999</v>
      </c>
      <c r="AU11" s="22">
        <f t="shared" si="9"/>
        <v>6649.69227921</v>
      </c>
      <c r="AV11" s="22">
        <f t="shared" si="9"/>
        <v>6534.46549094</v>
      </c>
      <c r="AW11" s="22">
        <f t="shared" si="9"/>
        <v>6529.0846213800005</v>
      </c>
      <c r="AX11" s="22">
        <f t="shared" si="9"/>
        <v>6395.60019123</v>
      </c>
      <c r="AY11" s="49">
        <f aca="true" t="shared" si="10" ref="AY11">+AY12+AY13</f>
        <v>6149.23897368</v>
      </c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73"/>
      <c r="CJ11" s="73"/>
      <c r="CK11" s="73"/>
      <c r="CL11" s="73"/>
      <c r="CM11" s="73"/>
      <c r="CN11" s="73"/>
      <c r="CO11" s="73"/>
    </row>
    <row r="12" spans="1:93" ht="12.75">
      <c r="A12" s="19" t="s">
        <v>10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75">
        <v>40.68938075</v>
      </c>
      <c r="AE12" s="75">
        <v>46.31559589</v>
      </c>
      <c r="AF12" s="75">
        <v>45.71842628</v>
      </c>
      <c r="AG12" s="75">
        <v>3367.8645</v>
      </c>
      <c r="AH12" s="39">
        <v>356.49526879</v>
      </c>
      <c r="AI12" s="39">
        <v>206.24122486</v>
      </c>
      <c r="AJ12" s="39">
        <v>220.24077189</v>
      </c>
      <c r="AK12" s="22">
        <v>199.50255806</v>
      </c>
      <c r="AL12" s="22">
        <v>45.60630000000001</v>
      </c>
      <c r="AM12" s="22">
        <v>26.573786000000005</v>
      </c>
      <c r="AN12" s="22">
        <v>23.838232</v>
      </c>
      <c r="AO12" s="22">
        <v>94.32879788</v>
      </c>
      <c r="AP12" s="22">
        <v>59.122585400000006</v>
      </c>
      <c r="AQ12" s="22">
        <v>23.236627780000003</v>
      </c>
      <c r="AR12" s="22">
        <v>18.009023</v>
      </c>
      <c r="AS12" s="22">
        <v>27.655816330000004</v>
      </c>
      <c r="AT12" s="22">
        <v>4.034265229999999</v>
      </c>
      <c r="AU12" s="22">
        <v>1.1988510000000012</v>
      </c>
      <c r="AV12" s="22">
        <v>3.8787899999999986</v>
      </c>
      <c r="AW12" s="22">
        <v>10.898495990000015</v>
      </c>
      <c r="AX12" s="22">
        <v>8.596549609999997</v>
      </c>
      <c r="AY12" s="49">
        <v>9.303017159999996</v>
      </c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73"/>
      <c r="CJ12" s="73"/>
      <c r="CK12" s="73"/>
      <c r="CL12" s="73"/>
      <c r="CM12" s="73"/>
      <c r="CN12" s="73"/>
      <c r="CO12" s="73"/>
    </row>
    <row r="13" spans="1:93" ht="12.75">
      <c r="A13" s="19" t="s">
        <v>11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4030.55724941</v>
      </c>
      <c r="L13" s="39">
        <v>4015.5669354300003</v>
      </c>
      <c r="M13" s="39">
        <v>4110.80161325</v>
      </c>
      <c r="N13" s="22">
        <v>4130.96247545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75">
        <v>5527.9937182</v>
      </c>
      <c r="AE13" s="75">
        <v>5476.694817059811</v>
      </c>
      <c r="AF13" s="75">
        <v>5440.650781269812</v>
      </c>
      <c r="AG13" s="75">
        <v>5474.8462163598115</v>
      </c>
      <c r="AH13" s="39">
        <v>5757.09921873</v>
      </c>
      <c r="AI13" s="39">
        <v>5693.111943320001</v>
      </c>
      <c r="AJ13" s="39">
        <v>5689.4876113</v>
      </c>
      <c r="AK13" s="22">
        <v>5700.87980555</v>
      </c>
      <c r="AL13" s="22">
        <v>5620.6470251</v>
      </c>
      <c r="AM13" s="22">
        <v>5547.20985635</v>
      </c>
      <c r="AN13" s="22">
        <v>5621.304889419999</v>
      </c>
      <c r="AO13" s="22">
        <v>6794.19483303</v>
      </c>
      <c r="AP13" s="22">
        <v>6877.95673527</v>
      </c>
      <c r="AQ13" s="22">
        <v>6922.66958984</v>
      </c>
      <c r="AR13" s="22">
        <v>6809.34250837</v>
      </c>
      <c r="AS13" s="22">
        <v>6754.2125160099995</v>
      </c>
      <c r="AT13" s="22">
        <v>6719.47135182</v>
      </c>
      <c r="AU13" s="22">
        <v>6648.49342821</v>
      </c>
      <c r="AV13" s="22">
        <v>6530.58670094</v>
      </c>
      <c r="AW13" s="22">
        <v>6518.186125390001</v>
      </c>
      <c r="AX13" s="22">
        <v>6387.00364162</v>
      </c>
      <c r="AY13" s="49">
        <v>6139.935956519999</v>
      </c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73"/>
      <c r="CJ13" s="73"/>
      <c r="CK13" s="73"/>
      <c r="CL13" s="73"/>
      <c r="CM13" s="73"/>
      <c r="CN13" s="73"/>
      <c r="CO13" s="73"/>
    </row>
    <row r="14" spans="1:93" ht="12.75">
      <c r="A14" s="20"/>
      <c r="B14" s="33"/>
      <c r="C14" s="33"/>
      <c r="D14" s="33"/>
      <c r="E14" s="68"/>
      <c r="F14" s="68"/>
      <c r="G14" s="68"/>
      <c r="H14" s="68"/>
      <c r="I14" s="68"/>
      <c r="J14" s="68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17"/>
      <c r="AX14" s="17"/>
      <c r="AY14" s="71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73"/>
      <c r="CJ14" s="73"/>
      <c r="CK14" s="73"/>
      <c r="CL14" s="73"/>
      <c r="CM14" s="73"/>
      <c r="CN14" s="73"/>
      <c r="CO14" s="73"/>
    </row>
    <row r="15" spans="1:93" ht="12.75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f>+K16+K19</f>
        <v>9493.50147845</v>
      </c>
      <c r="L15" s="9">
        <f aca="true" t="shared" si="11" ref="L15:N15">+L16+L19</f>
        <v>9392.46000245</v>
      </c>
      <c r="M15" s="9">
        <f t="shared" si="11"/>
        <v>9675.42221245</v>
      </c>
      <c r="N15" s="9">
        <f t="shared" si="11"/>
        <v>9709.02476145</v>
      </c>
      <c r="O15" s="9">
        <v>9943.470935000001</v>
      </c>
      <c r="P15" s="9">
        <v>10575.77741</v>
      </c>
      <c r="Q15" s="9">
        <v>11019.734348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2" ref="Z15:AX15">+Z16+Z19</f>
        <v>13155.844667360001</v>
      </c>
      <c r="AA15" s="9">
        <f t="shared" si="12"/>
        <v>13195.1552095</v>
      </c>
      <c r="AB15" s="9">
        <f t="shared" si="12"/>
        <v>12693.75564252</v>
      </c>
      <c r="AC15" s="9">
        <f t="shared" si="12"/>
        <v>13753.43167899</v>
      </c>
      <c r="AD15" s="9">
        <f t="shared" si="12"/>
        <v>14756.69854757</v>
      </c>
      <c r="AE15" s="9">
        <f t="shared" si="12"/>
        <v>15661.47687586</v>
      </c>
      <c r="AF15" s="9">
        <f t="shared" si="12"/>
        <v>18624.853693049998</v>
      </c>
      <c r="AG15" s="9">
        <f t="shared" si="12"/>
        <v>22475.59750542</v>
      </c>
      <c r="AH15" s="52">
        <f t="shared" si="12"/>
        <v>24270.10917082</v>
      </c>
      <c r="AI15" s="9">
        <f t="shared" si="12"/>
        <v>24132.22282028</v>
      </c>
      <c r="AJ15" s="9">
        <f t="shared" si="12"/>
        <v>23099.59338458</v>
      </c>
      <c r="AK15" s="9">
        <f t="shared" si="12"/>
        <v>22926.59308165</v>
      </c>
      <c r="AL15" s="52">
        <f t="shared" si="12"/>
        <v>26385.59002548</v>
      </c>
      <c r="AM15" s="9">
        <f t="shared" si="12"/>
        <v>26405.29750139</v>
      </c>
      <c r="AN15" s="9">
        <f t="shared" si="12"/>
        <v>26258.815367440002</v>
      </c>
      <c r="AO15" s="9">
        <f t="shared" si="12"/>
        <v>27476.256365510002</v>
      </c>
      <c r="AP15" s="9">
        <f t="shared" si="12"/>
        <v>26979.25963583</v>
      </c>
      <c r="AQ15" s="9">
        <f t="shared" si="12"/>
        <v>27185.144695720002</v>
      </c>
      <c r="AR15" s="9">
        <f t="shared" si="12"/>
        <v>25467.00576353</v>
      </c>
      <c r="AS15" s="9">
        <f t="shared" si="12"/>
        <v>25614.92735045</v>
      </c>
      <c r="AT15" s="9">
        <f t="shared" si="12"/>
        <v>24493.90768464</v>
      </c>
      <c r="AU15" s="9">
        <f t="shared" si="12"/>
        <v>24298.036092690003</v>
      </c>
      <c r="AV15" s="9">
        <f t="shared" si="12"/>
        <v>24105.80989461</v>
      </c>
      <c r="AW15" s="9">
        <f t="shared" si="12"/>
        <v>23892.49487037</v>
      </c>
      <c r="AX15" s="9">
        <f t="shared" si="12"/>
        <v>22823.50656881</v>
      </c>
      <c r="AY15" s="10">
        <f aca="true" t="shared" si="13" ref="AY15">+AY16+AY19</f>
        <v>22869.11892131</v>
      </c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73"/>
      <c r="CJ15" s="73"/>
      <c r="CK15" s="73"/>
      <c r="CL15" s="73"/>
      <c r="CM15" s="73"/>
      <c r="CN15" s="73"/>
      <c r="CO15" s="73"/>
    </row>
    <row r="16" spans="1:93" ht="12.75">
      <c r="A16" s="29" t="s">
        <v>21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f>+K17+K18</f>
        <v>5922.967</v>
      </c>
      <c r="L16" s="39">
        <f aca="true" t="shared" si="14" ref="L16:N16">+L17+L18</f>
        <v>5864.2552</v>
      </c>
      <c r="M16" s="39">
        <f t="shared" si="14"/>
        <v>6092.1182</v>
      </c>
      <c r="N16" s="39">
        <f t="shared" si="14"/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5" ref="Z16:AX16">+Z17+Z18</f>
        <v>8933.11462561</v>
      </c>
      <c r="AA16" s="39">
        <f t="shared" si="15"/>
        <v>9083.992431310002</v>
      </c>
      <c r="AB16" s="39">
        <f t="shared" si="15"/>
        <v>8627.22738703</v>
      </c>
      <c r="AC16" s="39">
        <f t="shared" si="15"/>
        <v>8935.73134628</v>
      </c>
      <c r="AD16" s="39">
        <f t="shared" si="15"/>
        <v>9906.25102985</v>
      </c>
      <c r="AE16" s="39">
        <f t="shared" si="15"/>
        <v>10883.58434011</v>
      </c>
      <c r="AF16" s="39">
        <f t="shared" si="15"/>
        <v>13903.69769564</v>
      </c>
      <c r="AG16" s="39">
        <f t="shared" si="15"/>
        <v>14419.56367571</v>
      </c>
      <c r="AH16" s="39">
        <f t="shared" si="15"/>
        <v>18952.36785789</v>
      </c>
      <c r="AI16" s="39">
        <f t="shared" si="15"/>
        <v>19056.63337453</v>
      </c>
      <c r="AJ16" s="39">
        <f t="shared" si="15"/>
        <v>18020.0391422</v>
      </c>
      <c r="AK16" s="22">
        <f t="shared" si="15"/>
        <v>17890.07850914</v>
      </c>
      <c r="AL16" s="22">
        <f t="shared" si="15"/>
        <v>21573.47691653</v>
      </c>
      <c r="AM16" s="22">
        <f t="shared" si="15"/>
        <v>21674.2747898</v>
      </c>
      <c r="AN16" s="22">
        <f t="shared" si="15"/>
        <v>21490.45505004</v>
      </c>
      <c r="AO16" s="22">
        <f t="shared" si="15"/>
        <v>21490.04885264</v>
      </c>
      <c r="AP16" s="22">
        <f t="shared" si="15"/>
        <v>20934.61475002</v>
      </c>
      <c r="AQ16" s="22">
        <f t="shared" si="15"/>
        <v>21139.37445562</v>
      </c>
      <c r="AR16" s="22">
        <f t="shared" si="15"/>
        <v>19540.23623102</v>
      </c>
      <c r="AS16" s="22">
        <f t="shared" si="15"/>
        <v>19732.60479659</v>
      </c>
      <c r="AT16" s="22">
        <f t="shared" si="15"/>
        <v>18658.76401621</v>
      </c>
      <c r="AU16" s="22">
        <f t="shared" si="15"/>
        <v>18657.8756045</v>
      </c>
      <c r="AV16" s="22">
        <f t="shared" si="15"/>
        <v>18586.08048181</v>
      </c>
      <c r="AW16" s="22">
        <f t="shared" si="15"/>
        <v>18412.69805023</v>
      </c>
      <c r="AX16" s="22">
        <f t="shared" si="15"/>
        <v>17480.37797153</v>
      </c>
      <c r="AY16" s="49">
        <f aca="true" t="shared" si="16" ref="AY16">+AY17+AY18</f>
        <v>17780.97797153</v>
      </c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73"/>
      <c r="CJ16" s="73"/>
      <c r="CK16" s="73"/>
      <c r="CL16" s="73"/>
      <c r="CM16" s="73"/>
      <c r="CN16" s="73"/>
      <c r="CO16" s="73"/>
    </row>
    <row r="17" spans="1:93" ht="12.75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75">
        <v>1185.218505</v>
      </c>
      <c r="AE17" s="75">
        <v>2170.726734</v>
      </c>
      <c r="AF17" s="75">
        <v>1872.250226</v>
      </c>
      <c r="AG17" s="75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7">
        <v>0</v>
      </c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73"/>
      <c r="CJ17" s="73"/>
      <c r="CK17" s="73"/>
      <c r="CL17" s="73"/>
      <c r="CM17" s="73"/>
      <c r="CN17" s="73"/>
      <c r="CO17" s="73"/>
    </row>
    <row r="18" spans="1:93" ht="12.75">
      <c r="A18" s="19" t="s">
        <v>11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75">
        <v>8721.03252485</v>
      </c>
      <c r="AE18" s="75">
        <v>8712.85760611</v>
      </c>
      <c r="AF18" s="75">
        <v>12031.44746964</v>
      </c>
      <c r="AG18" s="75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9">
        <v>18586.08048181</v>
      </c>
      <c r="AW18" s="39">
        <v>18412.69805023</v>
      </c>
      <c r="AX18" s="39">
        <v>17480.37797153</v>
      </c>
      <c r="AY18" s="37">
        <v>17780.97797153</v>
      </c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73"/>
      <c r="CJ18" s="73"/>
      <c r="CK18" s="73"/>
      <c r="CL18" s="73"/>
      <c r="CM18" s="73"/>
      <c r="CN18" s="73"/>
      <c r="CO18" s="73"/>
    </row>
    <row r="19" spans="1:93" ht="12.75">
      <c r="A19" s="13" t="s">
        <v>12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f>+K20+K21</f>
        <v>3570.53447845</v>
      </c>
      <c r="L19" s="39">
        <f aca="true" t="shared" si="17" ref="L19:N19">+L20+L21</f>
        <v>3528.20480245</v>
      </c>
      <c r="M19" s="39">
        <f t="shared" si="17"/>
        <v>3583.30401245</v>
      </c>
      <c r="N19" s="39">
        <f t="shared" si="17"/>
        <v>3596.39576145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8" ref="Z19:AX19">+Z20+Z21</f>
        <v>4222.73004175</v>
      </c>
      <c r="AA19" s="39">
        <f t="shared" si="18"/>
        <v>4111.16277819</v>
      </c>
      <c r="AB19" s="39">
        <f t="shared" si="18"/>
        <v>4066.52825549</v>
      </c>
      <c r="AC19" s="39">
        <f t="shared" si="18"/>
        <v>4817.70033271</v>
      </c>
      <c r="AD19" s="75">
        <f t="shared" si="18"/>
        <v>4850.44751772</v>
      </c>
      <c r="AE19" s="75">
        <f t="shared" si="18"/>
        <v>4777.89253575</v>
      </c>
      <c r="AF19" s="75">
        <f t="shared" si="18"/>
        <v>4721.15599741</v>
      </c>
      <c r="AG19" s="75">
        <f t="shared" si="18"/>
        <v>8056.03382971</v>
      </c>
      <c r="AH19" s="39">
        <f t="shared" si="18"/>
        <v>5317.74131293</v>
      </c>
      <c r="AI19" s="39">
        <f t="shared" si="18"/>
        <v>5075.589445750001</v>
      </c>
      <c r="AJ19" s="39">
        <f t="shared" si="18"/>
        <v>5079.55424238</v>
      </c>
      <c r="AK19" s="39">
        <f t="shared" si="18"/>
        <v>5036.51457251</v>
      </c>
      <c r="AL19" s="39">
        <f t="shared" si="18"/>
        <v>4812.11310895</v>
      </c>
      <c r="AM19" s="39">
        <f t="shared" si="18"/>
        <v>4731.02271159</v>
      </c>
      <c r="AN19" s="39">
        <f t="shared" si="18"/>
        <v>4768.3603174</v>
      </c>
      <c r="AO19" s="39">
        <f t="shared" si="18"/>
        <v>5986.207512870001</v>
      </c>
      <c r="AP19" s="39">
        <f t="shared" si="18"/>
        <v>6044.64488581</v>
      </c>
      <c r="AQ19" s="39">
        <f t="shared" si="18"/>
        <v>6045.770240100001</v>
      </c>
      <c r="AR19" s="39">
        <f t="shared" si="18"/>
        <v>5926.76953251</v>
      </c>
      <c r="AS19" s="39">
        <f t="shared" si="18"/>
        <v>5882.32255386</v>
      </c>
      <c r="AT19" s="39">
        <f t="shared" si="18"/>
        <v>5835.14366843</v>
      </c>
      <c r="AU19" s="39">
        <f t="shared" si="18"/>
        <v>5640.16048819</v>
      </c>
      <c r="AV19" s="39">
        <f t="shared" si="18"/>
        <v>5519.7294128</v>
      </c>
      <c r="AW19" s="39">
        <f t="shared" si="18"/>
        <v>5479.79682014</v>
      </c>
      <c r="AX19" s="39">
        <f t="shared" si="18"/>
        <v>5343.12859728</v>
      </c>
      <c r="AY19" s="37">
        <f aca="true" t="shared" si="19" ref="AY19">+AY20+AY21</f>
        <v>5088.14094978</v>
      </c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73"/>
      <c r="CJ19" s="73"/>
      <c r="CK19" s="73"/>
      <c r="CL19" s="73"/>
      <c r="CM19" s="73"/>
      <c r="CN19" s="73"/>
      <c r="CO19" s="73"/>
    </row>
    <row r="20" spans="1:93" ht="12.75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75">
        <v>1.786</v>
      </c>
      <c r="AE20" s="75">
        <v>1.786</v>
      </c>
      <c r="AF20" s="75">
        <v>1.786</v>
      </c>
      <c r="AG20" s="75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8.79949133</v>
      </c>
      <c r="AT20" s="39">
        <v>1.57588423</v>
      </c>
      <c r="AU20" s="39">
        <v>0</v>
      </c>
      <c r="AV20" s="39">
        <v>0</v>
      </c>
      <c r="AW20" s="39">
        <v>0.02372999</v>
      </c>
      <c r="AX20" s="39">
        <v>0.84845161</v>
      </c>
      <c r="AY20" s="37">
        <v>1.02529816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73"/>
      <c r="CJ20" s="73"/>
      <c r="CK20" s="73"/>
      <c r="CL20" s="73"/>
      <c r="CM20" s="73"/>
      <c r="CN20" s="73"/>
      <c r="CO20" s="73"/>
    </row>
    <row r="21" spans="1:93" ht="12.75">
      <c r="A21" s="19" t="s">
        <v>11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3569.21847845</v>
      </c>
      <c r="L21" s="39">
        <v>3526.88880245</v>
      </c>
      <c r="M21" s="39">
        <v>3573.48801245</v>
      </c>
      <c r="N21" s="22">
        <v>3591.88876145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75">
        <v>4848.66151772</v>
      </c>
      <c r="AE21" s="75">
        <v>4776.10653575</v>
      </c>
      <c r="AF21" s="75">
        <v>4719.36999741</v>
      </c>
      <c r="AG21" s="75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4898.76530945</v>
      </c>
      <c r="AL21" s="39">
        <v>4811.33610895</v>
      </c>
      <c r="AM21" s="39">
        <v>4728.62271159</v>
      </c>
      <c r="AN21" s="39">
        <v>4765.7833174</v>
      </c>
      <c r="AO21" s="39">
        <v>5912.24197599</v>
      </c>
      <c r="AP21" s="39">
        <v>6004.56717741</v>
      </c>
      <c r="AQ21" s="39">
        <v>6040.86779532</v>
      </c>
      <c r="AR21" s="39">
        <v>5926.76953251</v>
      </c>
      <c r="AS21" s="39">
        <v>5873.52306253</v>
      </c>
      <c r="AT21" s="39">
        <v>5833.5677842</v>
      </c>
      <c r="AU21" s="39">
        <v>5640.16048819</v>
      </c>
      <c r="AV21" s="39">
        <v>5519.7294128</v>
      </c>
      <c r="AW21" s="39">
        <v>5479.77309015</v>
      </c>
      <c r="AX21" s="39">
        <v>5342.28014567</v>
      </c>
      <c r="AY21" s="37">
        <v>5087.11565162</v>
      </c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73"/>
      <c r="CJ21" s="73"/>
      <c r="CK21" s="73"/>
      <c r="CL21" s="73"/>
      <c r="CM21" s="73"/>
      <c r="CN21" s="73"/>
      <c r="CO21" s="73"/>
    </row>
    <row r="22" spans="1:93" ht="12.75">
      <c r="A22" s="25"/>
      <c r="B22" s="34"/>
      <c r="C22" s="3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17"/>
      <c r="AX22" s="17"/>
      <c r="AY22" s="71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73"/>
      <c r="CJ22" s="73"/>
      <c r="CK22" s="73"/>
      <c r="CL22" s="73"/>
      <c r="CM22" s="73"/>
      <c r="CN22" s="73"/>
      <c r="CO22" s="73"/>
    </row>
    <row r="23" spans="1:93" ht="12.75">
      <c r="A23" s="7" t="s">
        <v>14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f>+K24+K27</f>
        <v>541.45799134</v>
      </c>
      <c r="L23" s="9">
        <f aca="true" t="shared" si="20" ref="L23:N23">+L24+L27</f>
        <v>568.05139482</v>
      </c>
      <c r="M23" s="9">
        <f t="shared" si="20"/>
        <v>650.6119683799999</v>
      </c>
      <c r="N23" s="9">
        <f t="shared" si="20"/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21" ref="Z23:AX23">+Z24+Z27</f>
        <v>938.7460195799999</v>
      </c>
      <c r="AA23" s="9">
        <f t="shared" si="21"/>
        <v>900.5774807</v>
      </c>
      <c r="AB23" s="9">
        <f t="shared" si="21"/>
        <v>915.57701521</v>
      </c>
      <c r="AC23" s="9">
        <f t="shared" si="21"/>
        <v>929.33665837</v>
      </c>
      <c r="AD23" s="9">
        <f t="shared" si="21"/>
        <v>930.07187839</v>
      </c>
      <c r="AE23" s="9">
        <f t="shared" si="21"/>
        <v>948.24512902</v>
      </c>
      <c r="AF23" s="9">
        <f t="shared" si="21"/>
        <v>980.76097171</v>
      </c>
      <c r="AG23" s="9">
        <f t="shared" si="21"/>
        <v>1029.3432302699998</v>
      </c>
      <c r="AH23" s="9">
        <f t="shared" si="21"/>
        <v>1063.88901281</v>
      </c>
      <c r="AI23" s="9">
        <f t="shared" si="21"/>
        <v>1132.9107582699999</v>
      </c>
      <c r="AJ23" s="9">
        <f t="shared" si="21"/>
        <v>1161.53735203</v>
      </c>
      <c r="AK23" s="9">
        <f t="shared" si="21"/>
        <v>1224.47030279</v>
      </c>
      <c r="AL23" s="52">
        <f t="shared" si="21"/>
        <v>1156.5361372599998</v>
      </c>
      <c r="AM23" s="9">
        <f t="shared" si="21"/>
        <v>1152.0631010299999</v>
      </c>
      <c r="AN23" s="9">
        <f t="shared" si="21"/>
        <v>1160.96048744</v>
      </c>
      <c r="AO23" s="9">
        <f t="shared" si="21"/>
        <v>1164.57499861</v>
      </c>
      <c r="AP23" s="9">
        <f t="shared" si="21"/>
        <v>1140.67407562</v>
      </c>
      <c r="AQ23" s="9">
        <f t="shared" si="21"/>
        <v>1130.76691096</v>
      </c>
      <c r="AR23" s="9">
        <f t="shared" si="21"/>
        <v>1128.55372786</v>
      </c>
      <c r="AS23" s="9">
        <f t="shared" si="21"/>
        <v>1169.47181135</v>
      </c>
      <c r="AT23" s="9">
        <f t="shared" si="21"/>
        <v>1160.2406409</v>
      </c>
      <c r="AU23" s="9">
        <f t="shared" si="21"/>
        <v>1275.5674515699998</v>
      </c>
      <c r="AV23" s="9">
        <f t="shared" si="21"/>
        <v>1281.7513242999999</v>
      </c>
      <c r="AW23" s="9">
        <f t="shared" si="21"/>
        <v>1333.7393426800002</v>
      </c>
      <c r="AX23" s="9">
        <f t="shared" si="21"/>
        <v>1337.9878869899999</v>
      </c>
      <c r="AY23" s="10">
        <f aca="true" t="shared" si="22" ref="AY23">+AY24+AY27</f>
        <v>1327.8895308300002</v>
      </c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73"/>
      <c r="CJ23" s="73"/>
      <c r="CK23" s="73"/>
      <c r="CL23" s="73"/>
      <c r="CM23" s="73"/>
      <c r="CN23" s="73"/>
      <c r="CO23" s="73"/>
    </row>
    <row r="24" spans="1:93" ht="12.75">
      <c r="A24" s="29" t="s">
        <v>21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f>+K25+K26</f>
        <v>64.25613862</v>
      </c>
      <c r="L24" s="39">
        <f aca="true" t="shared" si="23" ref="L24:N24">+L25+L26</f>
        <v>72.51494237</v>
      </c>
      <c r="M24" s="39">
        <f t="shared" si="23"/>
        <v>75.48807664</v>
      </c>
      <c r="N24" s="39">
        <f t="shared" si="23"/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24" ref="Z24:AX24">+Z25+Z26</f>
        <v>109.95423057</v>
      </c>
      <c r="AA24" s="39">
        <f t="shared" si="24"/>
        <v>103.53824628</v>
      </c>
      <c r="AB24" s="39">
        <f>+AB25+AB26</f>
        <v>102.2053267</v>
      </c>
      <c r="AC24" s="39">
        <f t="shared" si="24"/>
        <v>98.11043304</v>
      </c>
      <c r="AD24" s="39">
        <f t="shared" si="24"/>
        <v>96.1028816</v>
      </c>
      <c r="AE24" s="39">
        <f t="shared" si="24"/>
        <v>92.23577592</v>
      </c>
      <c r="AF24" s="39">
        <f t="shared" si="24"/>
        <v>90.04871902</v>
      </c>
      <c r="AG24" s="39">
        <f t="shared" si="24"/>
        <v>85.99373027</v>
      </c>
      <c r="AH24" s="39">
        <f t="shared" si="24"/>
        <v>83.98661353</v>
      </c>
      <c r="AI24" s="39">
        <f t="shared" si="24"/>
        <v>92.71468192</v>
      </c>
      <c r="AJ24" s="39">
        <f t="shared" si="24"/>
        <v>100.153</v>
      </c>
      <c r="AK24" s="39">
        <f t="shared" si="24"/>
        <v>95.45757579</v>
      </c>
      <c r="AL24" s="39">
        <f t="shared" si="24"/>
        <v>94.05520951000001</v>
      </c>
      <c r="AM24" s="22">
        <f t="shared" si="24"/>
        <v>118.66817526999999</v>
      </c>
      <c r="AN24" s="22">
        <f t="shared" si="24"/>
        <v>126.40616342</v>
      </c>
      <c r="AO24" s="22">
        <f t="shared" si="24"/>
        <v>122.61219157</v>
      </c>
      <c r="AP24" s="22">
        <f t="shared" si="24"/>
        <v>121.56588076</v>
      </c>
      <c r="AQ24" s="22">
        <f t="shared" si="24"/>
        <v>109.88609444</v>
      </c>
      <c r="AR24" s="22">
        <f t="shared" si="24"/>
        <v>107.51728364</v>
      </c>
      <c r="AS24" s="22">
        <f t="shared" si="24"/>
        <v>122.17661369</v>
      </c>
      <c r="AT24" s="22">
        <f t="shared" si="24"/>
        <v>121.13030288</v>
      </c>
      <c r="AU24" s="22">
        <f t="shared" si="24"/>
        <v>117.78963293</v>
      </c>
      <c r="AV24" s="22">
        <f t="shared" si="24"/>
        <v>114.74006732</v>
      </c>
      <c r="AW24" s="22">
        <f t="shared" si="24"/>
        <v>110.14539738</v>
      </c>
      <c r="AX24" s="22">
        <f t="shared" si="24"/>
        <v>113.75583176</v>
      </c>
      <c r="AY24" s="49">
        <f aca="true" t="shared" si="25" ref="AY24">+AY25+AY26</f>
        <v>109.15940743</v>
      </c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73"/>
      <c r="CJ24" s="73"/>
      <c r="CK24" s="73"/>
      <c r="CL24" s="73"/>
      <c r="CM24" s="73"/>
      <c r="CN24" s="73"/>
      <c r="CO24" s="73"/>
    </row>
    <row r="25" spans="1:93" ht="12.75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75">
        <v>0</v>
      </c>
      <c r="AE25" s="75">
        <v>0</v>
      </c>
      <c r="AF25" s="75">
        <v>0</v>
      </c>
      <c r="AG25" s="75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49">
        <v>0</v>
      </c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73"/>
      <c r="CJ25" s="73"/>
      <c r="CK25" s="73"/>
      <c r="CL25" s="73"/>
      <c r="CM25" s="73"/>
      <c r="CN25" s="73"/>
      <c r="CO25" s="73"/>
    </row>
    <row r="26" spans="1:93" ht="12.75">
      <c r="A26" s="19" t="s">
        <v>11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75">
        <v>96.1028816</v>
      </c>
      <c r="AE26" s="75">
        <v>92.23577592</v>
      </c>
      <c r="AF26" s="75">
        <v>90.04871902</v>
      </c>
      <c r="AG26" s="75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114.74006732</v>
      </c>
      <c r="AW26" s="22">
        <v>110.14539738</v>
      </c>
      <c r="AX26" s="22">
        <v>113.75583176</v>
      </c>
      <c r="AY26" s="49">
        <v>109.15940743</v>
      </c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73"/>
      <c r="CJ26" s="73"/>
      <c r="CK26" s="73"/>
      <c r="CL26" s="73"/>
      <c r="CM26" s="73"/>
      <c r="CN26" s="73"/>
      <c r="CO26" s="73"/>
    </row>
    <row r="27" spans="1:93" ht="12.75">
      <c r="A27" s="13" t="s">
        <v>12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f>+K28+K29</f>
        <v>477.20185272000003</v>
      </c>
      <c r="L27" s="39">
        <f aca="true" t="shared" si="26" ref="L27:N27">+L28+L29</f>
        <v>495.53645245</v>
      </c>
      <c r="M27" s="39">
        <f t="shared" si="26"/>
        <v>575.1238917399999</v>
      </c>
      <c r="N27" s="39">
        <f t="shared" si="26"/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27" ref="Z27:AX27">+Z28+Z29</f>
        <v>828.79178901</v>
      </c>
      <c r="AA27" s="39">
        <f t="shared" si="27"/>
        <v>797.0392344200001</v>
      </c>
      <c r="AB27" s="39">
        <f t="shared" si="27"/>
        <v>813.37168851</v>
      </c>
      <c r="AC27" s="39">
        <f t="shared" si="27"/>
        <v>831.22622533</v>
      </c>
      <c r="AD27" s="75">
        <f t="shared" si="27"/>
        <v>833.96899679</v>
      </c>
      <c r="AE27" s="75">
        <f t="shared" si="27"/>
        <v>856.0093531</v>
      </c>
      <c r="AF27" s="75">
        <f t="shared" si="27"/>
        <v>890.71225269</v>
      </c>
      <c r="AG27" s="75">
        <f t="shared" si="27"/>
        <v>943.3494999999999</v>
      </c>
      <c r="AH27" s="39">
        <f t="shared" si="27"/>
        <v>979.9023992799999</v>
      </c>
      <c r="AI27" s="39">
        <f t="shared" si="27"/>
        <v>1040.1960763499999</v>
      </c>
      <c r="AJ27" s="39">
        <f t="shared" si="27"/>
        <v>1061.38435203</v>
      </c>
      <c r="AK27" s="39">
        <f t="shared" si="27"/>
        <v>1129.012727</v>
      </c>
      <c r="AL27" s="39">
        <f t="shared" si="27"/>
        <v>1062.4809277499999</v>
      </c>
      <c r="AM27" s="22">
        <f t="shared" si="27"/>
        <v>1033.39492576</v>
      </c>
      <c r="AN27" s="22">
        <f t="shared" si="27"/>
        <v>1034.55432402</v>
      </c>
      <c r="AO27" s="22">
        <f t="shared" si="27"/>
        <v>1041.96280704</v>
      </c>
      <c r="AP27" s="22">
        <f t="shared" si="27"/>
        <v>1019.1081948599999</v>
      </c>
      <c r="AQ27" s="22">
        <f t="shared" si="27"/>
        <v>1020.8808165199999</v>
      </c>
      <c r="AR27" s="22">
        <f t="shared" si="27"/>
        <v>1021.03644422</v>
      </c>
      <c r="AS27" s="22">
        <f t="shared" si="27"/>
        <v>1047.29519766</v>
      </c>
      <c r="AT27" s="22">
        <f t="shared" si="27"/>
        <v>1039.11033802</v>
      </c>
      <c r="AU27" s="22">
        <f t="shared" si="27"/>
        <v>1157.7778186399999</v>
      </c>
      <c r="AV27" s="22">
        <f t="shared" si="27"/>
        <v>1167.0112569799999</v>
      </c>
      <c r="AW27" s="22">
        <f t="shared" si="27"/>
        <v>1223.5939453</v>
      </c>
      <c r="AX27" s="22">
        <f t="shared" si="27"/>
        <v>1224.2320552299998</v>
      </c>
      <c r="AY27" s="49">
        <f aca="true" t="shared" si="28" ref="AY27">+AY28+AY29</f>
        <v>1218.7301234000001</v>
      </c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73"/>
      <c r="CJ27" s="73"/>
      <c r="CK27" s="73"/>
      <c r="CL27" s="73"/>
      <c r="CM27" s="73"/>
      <c r="CN27" s="73"/>
      <c r="CO27" s="73"/>
    </row>
    <row r="28" spans="1:93" ht="12.75">
      <c r="A28" s="19" t="s">
        <v>10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75">
        <v>38.90338075</v>
      </c>
      <c r="AE28" s="75">
        <v>44.529595889999996</v>
      </c>
      <c r="AF28" s="75">
        <v>43.93242628</v>
      </c>
      <c r="AG28" s="75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21.29692</v>
      </c>
      <c r="AU28" s="22">
        <v>23.663523</v>
      </c>
      <c r="AV28" s="22">
        <v>34.970476</v>
      </c>
      <c r="AW28" s="22">
        <v>66.323783</v>
      </c>
      <c r="AX28" s="22">
        <v>65.393148</v>
      </c>
      <c r="AY28" s="49">
        <v>58.60445</v>
      </c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73"/>
      <c r="CJ28" s="73"/>
      <c r="CK28" s="73"/>
      <c r="CL28" s="73"/>
      <c r="CM28" s="73"/>
      <c r="CN28" s="73"/>
      <c r="CO28" s="73"/>
    </row>
    <row r="29" spans="1:93" ht="12.75">
      <c r="A29" s="19" t="s">
        <v>11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75">
        <v>795.06561604</v>
      </c>
      <c r="AE29" s="75">
        <v>811.47975721</v>
      </c>
      <c r="AF29" s="75">
        <v>846.77982641</v>
      </c>
      <c r="AG29" s="75">
        <v>890.396</v>
      </c>
      <c r="AH29" s="39">
        <v>906.5112452999999</v>
      </c>
      <c r="AI29" s="39">
        <v>951.46008332</v>
      </c>
      <c r="AJ29" s="18">
        <v>976.18077077</v>
      </c>
      <c r="AK29" s="39">
        <v>975.373127</v>
      </c>
      <c r="AL29" s="39">
        <v>959.2395117499999</v>
      </c>
      <c r="AM29" s="22">
        <v>964.70824976</v>
      </c>
      <c r="AN29" s="22">
        <v>994.87497802</v>
      </c>
      <c r="AO29" s="22">
        <v>1010.52934804</v>
      </c>
      <c r="AP29" s="22">
        <v>996.0692378599999</v>
      </c>
      <c r="AQ29" s="22">
        <v>998.7458715199999</v>
      </c>
      <c r="AR29" s="22">
        <v>997.45234622</v>
      </c>
      <c r="AS29" s="22">
        <v>1014.79121866</v>
      </c>
      <c r="AT29" s="22">
        <v>1017.81341802</v>
      </c>
      <c r="AU29" s="22">
        <v>1134.11429564</v>
      </c>
      <c r="AV29" s="22">
        <v>1132.04078098</v>
      </c>
      <c r="AW29" s="22">
        <v>1157.2701623</v>
      </c>
      <c r="AX29" s="22">
        <v>1158.83890723</v>
      </c>
      <c r="AY29" s="49">
        <v>1160.1256734</v>
      </c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73"/>
      <c r="CJ29" s="73"/>
      <c r="CK29" s="73"/>
      <c r="CL29" s="73"/>
      <c r="CM29" s="73"/>
      <c r="CN29" s="73"/>
      <c r="CO29" s="73"/>
    </row>
    <row r="30" spans="1:93" ht="12.75">
      <c r="A30" s="25"/>
      <c r="B30" s="34"/>
      <c r="C30" s="34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17"/>
      <c r="AX30" s="17"/>
      <c r="AY30" s="71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73"/>
      <c r="CJ30" s="73"/>
      <c r="CK30" s="73"/>
      <c r="CL30" s="73"/>
      <c r="CM30" s="73"/>
      <c r="CN30" s="73"/>
      <c r="CO30" s="73"/>
    </row>
    <row r="31" spans="1:93" ht="12.75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f>+K32+K35</f>
        <v>23.3195</v>
      </c>
      <c r="L31" s="9">
        <f aca="true" t="shared" si="29" ref="L31:N31">+L32+L35</f>
        <v>23.286</v>
      </c>
      <c r="M31" s="9">
        <f t="shared" si="29"/>
        <v>21.9886</v>
      </c>
      <c r="N31" s="9">
        <f t="shared" si="29"/>
        <v>22.04608702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30" ref="Z31:AX31">+Z32+Z35</f>
        <v>13.10824589</v>
      </c>
      <c r="AA31" s="9">
        <f t="shared" si="30"/>
        <v>11.40834177</v>
      </c>
      <c r="AB31" s="9">
        <f t="shared" si="30"/>
        <v>11.392257</v>
      </c>
      <c r="AC31" s="9">
        <f t="shared" si="30"/>
        <v>9.64214459</v>
      </c>
      <c r="AD31" s="9">
        <f t="shared" si="30"/>
        <v>9.641994</v>
      </c>
      <c r="AE31" s="9">
        <f t="shared" si="30"/>
        <v>7.848391889999999</v>
      </c>
      <c r="AF31" s="9">
        <f t="shared" si="30"/>
        <v>7.877216409999999</v>
      </c>
      <c r="AG31" s="9">
        <f t="shared" si="30"/>
        <v>6.01791104</v>
      </c>
      <c r="AH31" s="9">
        <f t="shared" si="30"/>
        <v>6.05554449</v>
      </c>
      <c r="AI31" s="9">
        <f t="shared" si="30"/>
        <v>4.11079038</v>
      </c>
      <c r="AJ31" s="9">
        <f t="shared" si="30"/>
        <v>4.11079038</v>
      </c>
      <c r="AK31" s="9">
        <f t="shared" si="30"/>
        <v>2.0896611</v>
      </c>
      <c r="AL31" s="52">
        <f t="shared" si="30"/>
        <v>2.0851864</v>
      </c>
      <c r="AM31" s="9">
        <f t="shared" si="30"/>
        <v>0</v>
      </c>
      <c r="AN31" s="9">
        <f t="shared" si="30"/>
        <v>0</v>
      </c>
      <c r="AO31" s="9">
        <f t="shared" si="30"/>
        <v>0</v>
      </c>
      <c r="AP31" s="9">
        <f t="shared" si="30"/>
        <v>0</v>
      </c>
      <c r="AQ31" s="9">
        <f t="shared" si="30"/>
        <v>0</v>
      </c>
      <c r="AR31" s="9">
        <f t="shared" si="30"/>
        <v>0</v>
      </c>
      <c r="AS31" s="9">
        <f t="shared" si="30"/>
        <v>0</v>
      </c>
      <c r="AT31" s="9">
        <f t="shared" si="30"/>
        <v>0</v>
      </c>
      <c r="AU31" s="9">
        <f t="shared" si="30"/>
        <v>0</v>
      </c>
      <c r="AV31" s="9">
        <f t="shared" si="30"/>
        <v>0</v>
      </c>
      <c r="AW31" s="9">
        <f t="shared" si="30"/>
        <v>0</v>
      </c>
      <c r="AX31" s="9">
        <f t="shared" si="30"/>
        <v>0</v>
      </c>
      <c r="AY31" s="10">
        <f aca="true" t="shared" si="31" ref="AY31">+AY32+AY35</f>
        <v>0</v>
      </c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73"/>
      <c r="CJ31" s="73"/>
      <c r="CK31" s="73"/>
      <c r="CL31" s="73"/>
      <c r="CM31" s="73"/>
      <c r="CN31" s="73"/>
      <c r="CO31" s="73"/>
    </row>
    <row r="32" spans="1:93" ht="12.75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>
        <f>+K33+K34</f>
        <v>0</v>
      </c>
      <c r="L32" s="39">
        <f aca="true" t="shared" si="32" ref="L32:N32">+L33+L34</f>
        <v>0</v>
      </c>
      <c r="M32" s="39">
        <f t="shared" si="32"/>
        <v>0</v>
      </c>
      <c r="N32" s="39">
        <f t="shared" si="32"/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33" ref="AA32:AX32">+AA33+AA34</f>
        <v>0</v>
      </c>
      <c r="AB32" s="39">
        <f t="shared" si="33"/>
        <v>0</v>
      </c>
      <c r="AC32" s="39">
        <f t="shared" si="33"/>
        <v>0</v>
      </c>
      <c r="AD32" s="39">
        <f t="shared" si="33"/>
        <v>0</v>
      </c>
      <c r="AE32" s="39">
        <f t="shared" si="33"/>
        <v>0</v>
      </c>
      <c r="AF32" s="39">
        <f t="shared" si="33"/>
        <v>0</v>
      </c>
      <c r="AG32" s="39">
        <f t="shared" si="33"/>
        <v>0</v>
      </c>
      <c r="AH32" s="39">
        <f t="shared" si="33"/>
        <v>0</v>
      </c>
      <c r="AI32" s="39">
        <f t="shared" si="33"/>
        <v>0</v>
      </c>
      <c r="AJ32" s="39">
        <f t="shared" si="33"/>
        <v>0</v>
      </c>
      <c r="AK32" s="39">
        <f t="shared" si="33"/>
        <v>0</v>
      </c>
      <c r="AL32" s="39">
        <f t="shared" si="33"/>
        <v>0</v>
      </c>
      <c r="AM32" s="39">
        <f t="shared" si="33"/>
        <v>0</v>
      </c>
      <c r="AN32" s="39">
        <f t="shared" si="33"/>
        <v>0</v>
      </c>
      <c r="AO32" s="39">
        <f t="shared" si="33"/>
        <v>0</v>
      </c>
      <c r="AP32" s="39">
        <f t="shared" si="33"/>
        <v>0</v>
      </c>
      <c r="AQ32" s="39">
        <f t="shared" si="33"/>
        <v>0</v>
      </c>
      <c r="AR32" s="39">
        <f t="shared" si="33"/>
        <v>0</v>
      </c>
      <c r="AS32" s="39">
        <f t="shared" si="33"/>
        <v>0</v>
      </c>
      <c r="AT32" s="39">
        <f t="shared" si="33"/>
        <v>0</v>
      </c>
      <c r="AU32" s="39">
        <f t="shared" si="33"/>
        <v>0</v>
      </c>
      <c r="AV32" s="39">
        <f t="shared" si="33"/>
        <v>0</v>
      </c>
      <c r="AW32" s="39">
        <f t="shared" si="33"/>
        <v>0</v>
      </c>
      <c r="AX32" s="39">
        <f t="shared" si="33"/>
        <v>0</v>
      </c>
      <c r="AY32" s="37">
        <f aca="true" t="shared" si="34" ref="AY32">+AY33+AY34</f>
        <v>0</v>
      </c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73"/>
      <c r="CJ32" s="73"/>
      <c r="CK32" s="73"/>
      <c r="CL32" s="73"/>
      <c r="CM32" s="73"/>
      <c r="CN32" s="73"/>
      <c r="CO32" s="73"/>
    </row>
    <row r="33" spans="1:93" ht="12.75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75">
        <v>0</v>
      </c>
      <c r="AE33" s="75">
        <v>0</v>
      </c>
      <c r="AF33" s="75">
        <v>0</v>
      </c>
      <c r="AG33" s="75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7">
        <v>0</v>
      </c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73"/>
      <c r="CJ33" s="73"/>
      <c r="CK33" s="73"/>
      <c r="CL33" s="73"/>
      <c r="CM33" s="73"/>
      <c r="CN33" s="73"/>
      <c r="CO33" s="73"/>
    </row>
    <row r="34" spans="1:93" ht="12.75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75">
        <v>0</v>
      </c>
      <c r="AE34" s="75">
        <v>0</v>
      </c>
      <c r="AF34" s="75">
        <v>0</v>
      </c>
      <c r="AG34" s="75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7">
        <v>0</v>
      </c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73"/>
      <c r="CJ34" s="73"/>
      <c r="CK34" s="73"/>
      <c r="CL34" s="73"/>
      <c r="CM34" s="73"/>
      <c r="CN34" s="73"/>
      <c r="CO34" s="73"/>
    </row>
    <row r="35" spans="1:93" ht="12.75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f>+K36+K37</f>
        <v>23.3195</v>
      </c>
      <c r="L35" s="39">
        <f aca="true" t="shared" si="35" ref="L35:N35">+L36+L37</f>
        <v>23.286</v>
      </c>
      <c r="M35" s="39">
        <f t="shared" si="35"/>
        <v>21.9886</v>
      </c>
      <c r="N35" s="39">
        <f t="shared" si="35"/>
        <v>22.04608702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36" ref="Z35:AX35">+Z36+Z37</f>
        <v>13.10824589</v>
      </c>
      <c r="AA35" s="39">
        <f t="shared" si="36"/>
        <v>11.40834177</v>
      </c>
      <c r="AB35" s="22">
        <f t="shared" si="36"/>
        <v>11.392257</v>
      </c>
      <c r="AC35" s="22">
        <f t="shared" si="36"/>
        <v>9.64214459</v>
      </c>
      <c r="AD35" s="76">
        <f t="shared" si="36"/>
        <v>9.641994</v>
      </c>
      <c r="AE35" s="76">
        <f t="shared" si="36"/>
        <v>7.848391889999999</v>
      </c>
      <c r="AF35" s="76">
        <f t="shared" si="36"/>
        <v>7.877216409999999</v>
      </c>
      <c r="AG35" s="76">
        <f t="shared" si="36"/>
        <v>6.01791104</v>
      </c>
      <c r="AH35" s="22">
        <f t="shared" si="36"/>
        <v>6.05554449</v>
      </c>
      <c r="AI35" s="22">
        <f t="shared" si="36"/>
        <v>4.11079038</v>
      </c>
      <c r="AJ35" s="22">
        <f t="shared" si="36"/>
        <v>4.11079038</v>
      </c>
      <c r="AK35" s="22">
        <f t="shared" si="36"/>
        <v>2.0896611</v>
      </c>
      <c r="AL35" s="39">
        <f t="shared" si="36"/>
        <v>2.0851864</v>
      </c>
      <c r="AM35" s="22">
        <f t="shared" si="36"/>
        <v>0</v>
      </c>
      <c r="AN35" s="22">
        <f t="shared" si="36"/>
        <v>0</v>
      </c>
      <c r="AO35" s="22">
        <f t="shared" si="36"/>
        <v>0</v>
      </c>
      <c r="AP35" s="22">
        <f t="shared" si="36"/>
        <v>0</v>
      </c>
      <c r="AQ35" s="22">
        <f t="shared" si="36"/>
        <v>0</v>
      </c>
      <c r="AR35" s="22">
        <f t="shared" si="36"/>
        <v>0</v>
      </c>
      <c r="AS35" s="22">
        <f t="shared" si="36"/>
        <v>0</v>
      </c>
      <c r="AT35" s="22">
        <f t="shared" si="36"/>
        <v>0</v>
      </c>
      <c r="AU35" s="22">
        <f t="shared" si="36"/>
        <v>0</v>
      </c>
      <c r="AV35" s="22">
        <f t="shared" si="36"/>
        <v>0</v>
      </c>
      <c r="AW35" s="22">
        <f t="shared" si="36"/>
        <v>0</v>
      </c>
      <c r="AX35" s="22">
        <f t="shared" si="36"/>
        <v>0</v>
      </c>
      <c r="AY35" s="49">
        <f aca="true" t="shared" si="37" ref="AY35">+AY36+AY37</f>
        <v>0</v>
      </c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73"/>
      <c r="CJ35" s="73"/>
      <c r="CK35" s="73"/>
      <c r="CL35" s="73"/>
      <c r="CM35" s="73"/>
      <c r="CN35" s="73"/>
      <c r="CO35" s="73"/>
    </row>
    <row r="36" spans="1:93" ht="12.75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75">
        <v>0</v>
      </c>
      <c r="AE36" s="75">
        <v>0</v>
      </c>
      <c r="AF36" s="75">
        <v>0</v>
      </c>
      <c r="AG36" s="75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7">
        <v>0</v>
      </c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73"/>
      <c r="CJ36" s="73"/>
      <c r="CK36" s="73"/>
      <c r="CL36" s="73"/>
      <c r="CM36" s="73"/>
      <c r="CN36" s="73"/>
      <c r="CO36" s="73"/>
    </row>
    <row r="37" spans="1:93" ht="13.5" thickBot="1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23.3195</v>
      </c>
      <c r="L37" s="40">
        <v>23.286</v>
      </c>
      <c r="M37" s="40">
        <v>21.9886</v>
      </c>
      <c r="N37" s="28">
        <v>22.04608702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77">
        <v>9.641994</v>
      </c>
      <c r="AE37" s="77">
        <v>7.848391889999999</v>
      </c>
      <c r="AF37" s="77">
        <v>7.877216409999999</v>
      </c>
      <c r="AG37" s="77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1">
        <v>0</v>
      </c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73"/>
      <c r="CJ37" s="73"/>
      <c r="CK37" s="73"/>
      <c r="CL37" s="73"/>
      <c r="CM37" s="73"/>
      <c r="CN37" s="73"/>
      <c r="CO37" s="73"/>
    </row>
    <row r="39" spans="1:13" ht="12.75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29" ht="46.5" customHeight="1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ht="12.75">
      <c r="A42" s="59"/>
    </row>
    <row r="43" spans="2:51" ht="12.75">
      <c r="B43" s="80"/>
      <c r="C43" s="80"/>
      <c r="D43" s="80"/>
      <c r="E43" s="80"/>
      <c r="F43" s="80"/>
      <c r="G43" s="80"/>
      <c r="H43" s="80"/>
      <c r="I43" s="85"/>
      <c r="J43" s="85"/>
      <c r="K43" s="85"/>
      <c r="L43" s="80"/>
      <c r="M43" s="80"/>
      <c r="N43" s="81"/>
      <c r="O43" s="80"/>
      <c r="P43" s="84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0"/>
      <c r="AD43" s="80"/>
      <c r="AE43" s="80"/>
      <c r="AF43" s="80"/>
      <c r="AG43" s="80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0"/>
    </row>
    <row r="44" spans="2:51" ht="12.75">
      <c r="B44" s="80"/>
      <c r="C44" s="80"/>
      <c r="D44" s="80"/>
      <c r="E44" s="80"/>
      <c r="F44" s="80"/>
      <c r="G44" s="80"/>
      <c r="H44" s="80"/>
      <c r="I44" s="85"/>
      <c r="J44" s="85"/>
      <c r="K44" s="85"/>
      <c r="L44" s="80"/>
      <c r="M44" s="80"/>
      <c r="N44" s="81"/>
      <c r="O44" s="80"/>
      <c r="P44" s="84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0"/>
    </row>
    <row r="45" spans="2:51" ht="12.75">
      <c r="B45" s="80"/>
      <c r="C45" s="80"/>
      <c r="D45" s="80"/>
      <c r="E45" s="80"/>
      <c r="F45" s="80"/>
      <c r="G45" s="80"/>
      <c r="H45" s="80"/>
      <c r="I45" s="85"/>
      <c r="J45" s="85"/>
      <c r="K45" s="85"/>
      <c r="L45" s="80"/>
      <c r="M45" s="80"/>
      <c r="N45" s="78"/>
      <c r="O45" s="80"/>
      <c r="P45" s="8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0"/>
    </row>
    <row r="46" spans="2:51" ht="12.75">
      <c r="B46" s="80"/>
      <c r="C46" s="80"/>
      <c r="D46" s="80"/>
      <c r="E46" s="80"/>
      <c r="F46" s="80"/>
      <c r="G46" s="80"/>
      <c r="H46" s="80"/>
      <c r="I46" s="85"/>
      <c r="J46" s="85"/>
      <c r="K46" s="85"/>
      <c r="L46" s="80"/>
      <c r="M46" s="80"/>
      <c r="N46" s="78"/>
      <c r="O46" s="80"/>
      <c r="P46" s="84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0"/>
    </row>
    <row r="47" spans="2:51" ht="12.75">
      <c r="B47" s="80"/>
      <c r="C47" s="80"/>
      <c r="D47" s="80"/>
      <c r="E47" s="80"/>
      <c r="F47" s="80"/>
      <c r="G47" s="80"/>
      <c r="H47" s="80"/>
      <c r="I47" s="85"/>
      <c r="J47" s="85"/>
      <c r="K47" s="85"/>
      <c r="L47" s="80"/>
      <c r="M47" s="80"/>
      <c r="N47" s="78"/>
      <c r="O47" s="80"/>
      <c r="P47" s="84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0"/>
    </row>
    <row r="48" spans="2:51" ht="12.75">
      <c r="B48" s="80"/>
      <c r="C48" s="80"/>
      <c r="D48" s="80"/>
      <c r="E48" s="80"/>
      <c r="F48" s="80"/>
      <c r="G48" s="80"/>
      <c r="H48" s="80"/>
      <c r="I48" s="85"/>
      <c r="J48" s="85"/>
      <c r="K48" s="85"/>
      <c r="L48" s="80"/>
      <c r="M48" s="80"/>
      <c r="N48" s="78"/>
      <c r="O48" s="80"/>
      <c r="P48" s="84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0"/>
    </row>
    <row r="49" spans="2:51" ht="12.75">
      <c r="B49" s="80"/>
      <c r="C49" s="80"/>
      <c r="D49" s="80"/>
      <c r="E49" s="80"/>
      <c r="F49" s="80"/>
      <c r="G49" s="80"/>
      <c r="H49" s="80"/>
      <c r="I49" s="85"/>
      <c r="J49" s="85"/>
      <c r="K49" s="85"/>
      <c r="L49" s="80"/>
      <c r="M49" s="80"/>
      <c r="N49" s="78"/>
      <c r="O49" s="80"/>
      <c r="P49" s="84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</row>
    <row r="50" spans="2:51" ht="12.75">
      <c r="B50" s="80"/>
      <c r="C50" s="80"/>
      <c r="D50" s="80"/>
      <c r="E50" s="80"/>
      <c r="F50" s="80"/>
      <c r="G50" s="80"/>
      <c r="H50" s="80"/>
      <c r="I50" s="85"/>
      <c r="J50" s="85"/>
      <c r="K50" s="85"/>
      <c r="M50" s="80"/>
      <c r="N50" s="78"/>
      <c r="O50" s="80"/>
      <c r="P50" s="81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0"/>
    </row>
    <row r="51" spans="2:51" ht="12.75">
      <c r="B51" s="80"/>
      <c r="C51" s="80"/>
      <c r="D51" s="80"/>
      <c r="E51" s="80"/>
      <c r="F51" s="80"/>
      <c r="G51" s="80"/>
      <c r="H51" s="80"/>
      <c r="I51" s="85"/>
      <c r="J51" s="85"/>
      <c r="K51" s="85"/>
      <c r="L51" s="80"/>
      <c r="M51" s="80"/>
      <c r="N51" s="78"/>
      <c r="O51" s="80"/>
      <c r="P51" s="84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0"/>
    </row>
    <row r="52" spans="2:51" ht="12.75">
      <c r="B52" s="80"/>
      <c r="C52" s="80"/>
      <c r="D52" s="80"/>
      <c r="E52" s="80"/>
      <c r="F52" s="80"/>
      <c r="G52" s="80"/>
      <c r="H52" s="80"/>
      <c r="I52" s="85"/>
      <c r="J52" s="85"/>
      <c r="K52" s="85"/>
      <c r="L52" s="80"/>
      <c r="M52" s="80"/>
      <c r="N52" s="78"/>
      <c r="O52" s="80"/>
      <c r="P52" s="84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0"/>
    </row>
    <row r="53" spans="2:51" ht="12.75">
      <c r="B53" s="80"/>
      <c r="C53" s="80"/>
      <c r="D53" s="80"/>
      <c r="E53" s="80"/>
      <c r="F53" s="80"/>
      <c r="G53" s="80"/>
      <c r="H53" s="80"/>
      <c r="I53" s="85"/>
      <c r="J53" s="85"/>
      <c r="K53" s="85"/>
      <c r="L53" s="80"/>
      <c r="M53" s="80"/>
      <c r="N53" s="78"/>
      <c r="O53" s="80"/>
      <c r="P53" s="84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0"/>
    </row>
    <row r="54" spans="2:51" ht="12.75">
      <c r="B54" s="80"/>
      <c r="C54" s="80"/>
      <c r="D54" s="80"/>
      <c r="E54" s="80"/>
      <c r="F54" s="80"/>
      <c r="G54" s="80"/>
      <c r="H54" s="80"/>
      <c r="I54" s="85"/>
      <c r="J54" s="85"/>
      <c r="K54" s="85"/>
      <c r="L54" s="80"/>
      <c r="M54" s="80"/>
      <c r="N54" s="78"/>
      <c r="O54" s="80"/>
      <c r="P54" s="84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0"/>
    </row>
    <row r="55" spans="2:51" ht="12.75">
      <c r="B55" s="80"/>
      <c r="C55" s="80"/>
      <c r="D55" s="80"/>
      <c r="E55" s="80"/>
      <c r="F55" s="80"/>
      <c r="G55" s="80"/>
      <c r="H55" s="80"/>
      <c r="I55" s="85"/>
      <c r="J55" s="85"/>
      <c r="K55" s="85"/>
      <c r="L55" s="80"/>
      <c r="M55" s="80"/>
      <c r="N55" s="78"/>
      <c r="O55" s="80"/>
      <c r="P55" s="84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0"/>
    </row>
    <row r="56" spans="2:51" ht="13.5" customHeight="1">
      <c r="B56" s="80"/>
      <c r="C56" s="80"/>
      <c r="D56" s="80"/>
      <c r="E56" s="80"/>
      <c r="F56" s="80"/>
      <c r="G56" s="80"/>
      <c r="H56" s="80"/>
      <c r="I56" s="85"/>
      <c r="J56" s="85"/>
      <c r="K56" s="85"/>
      <c r="L56" s="80"/>
      <c r="M56" s="80"/>
      <c r="N56" s="78"/>
      <c r="O56" s="80"/>
      <c r="P56" s="84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0"/>
    </row>
    <row r="57" spans="2:51" ht="12.75">
      <c r="B57" s="80"/>
      <c r="C57" s="80"/>
      <c r="D57" s="80"/>
      <c r="E57" s="80"/>
      <c r="F57" s="80"/>
      <c r="G57" s="80"/>
      <c r="H57" s="80"/>
      <c r="I57" s="85"/>
      <c r="J57" s="85"/>
      <c r="K57" s="85"/>
      <c r="L57" s="80"/>
      <c r="M57" s="80"/>
      <c r="N57" s="78"/>
      <c r="O57" s="80"/>
      <c r="P57" s="84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0"/>
    </row>
    <row r="58" spans="2:51" ht="12.75">
      <c r="B58" s="80"/>
      <c r="C58" s="80"/>
      <c r="D58" s="80"/>
      <c r="E58" s="80"/>
      <c r="F58" s="80"/>
      <c r="G58" s="80"/>
      <c r="H58" s="80"/>
      <c r="I58" s="85"/>
      <c r="J58" s="85"/>
      <c r="K58" s="85"/>
      <c r="N58" s="78"/>
      <c r="O58" s="80"/>
      <c r="P58" s="84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0"/>
    </row>
    <row r="59" spans="2:51" ht="12.75">
      <c r="B59" s="80"/>
      <c r="C59" s="80"/>
      <c r="D59" s="80"/>
      <c r="E59" s="80"/>
      <c r="F59" s="80"/>
      <c r="G59" s="80"/>
      <c r="H59" s="80"/>
      <c r="I59" s="85"/>
      <c r="J59" s="85"/>
      <c r="K59" s="85"/>
      <c r="L59" s="80"/>
      <c r="M59" s="80"/>
      <c r="N59" s="78"/>
      <c r="O59" s="80"/>
      <c r="P59" s="84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0"/>
    </row>
    <row r="60" spans="2:51" ht="12.75">
      <c r="B60" s="80"/>
      <c r="C60" s="80"/>
      <c r="D60" s="80"/>
      <c r="E60" s="80"/>
      <c r="F60" s="80"/>
      <c r="G60" s="80"/>
      <c r="H60" s="80"/>
      <c r="I60" s="85"/>
      <c r="J60" s="85"/>
      <c r="K60" s="85"/>
      <c r="L60" s="80"/>
      <c r="M60" s="80"/>
      <c r="N60" s="78"/>
      <c r="O60" s="80"/>
      <c r="P60" s="84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0"/>
    </row>
    <row r="61" spans="2:51" ht="12.75">
      <c r="B61" s="80"/>
      <c r="C61" s="80"/>
      <c r="D61" s="80"/>
      <c r="E61" s="80"/>
      <c r="F61" s="80"/>
      <c r="G61" s="80"/>
      <c r="H61" s="80"/>
      <c r="I61" s="85"/>
      <c r="J61" s="85"/>
      <c r="K61" s="85"/>
      <c r="N61" s="78"/>
      <c r="O61" s="80"/>
      <c r="P61" s="84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0"/>
    </row>
    <row r="62" spans="2:51" ht="12.75">
      <c r="B62" s="80"/>
      <c r="C62" s="80"/>
      <c r="D62" s="80"/>
      <c r="E62" s="80"/>
      <c r="F62" s="80"/>
      <c r="G62" s="80"/>
      <c r="H62" s="80"/>
      <c r="I62" s="85"/>
      <c r="J62" s="85"/>
      <c r="K62" s="85"/>
      <c r="N62" s="78"/>
      <c r="O62" s="80"/>
      <c r="P62" s="84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</row>
    <row r="63" spans="2:51" ht="12.75">
      <c r="B63" s="80"/>
      <c r="C63" s="80"/>
      <c r="D63" s="80"/>
      <c r="E63" s="80"/>
      <c r="F63" s="80"/>
      <c r="G63" s="80"/>
      <c r="H63" s="80"/>
      <c r="I63" s="85"/>
      <c r="J63" s="85"/>
      <c r="K63" s="85"/>
      <c r="N63" s="78"/>
      <c r="O63" s="80"/>
      <c r="P63" s="84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</row>
    <row r="64" spans="2:51" ht="12.75">
      <c r="B64" s="80"/>
      <c r="C64" s="80"/>
      <c r="D64" s="80"/>
      <c r="E64" s="80"/>
      <c r="F64" s="80"/>
      <c r="G64" s="80"/>
      <c r="H64" s="80"/>
      <c r="I64" s="85"/>
      <c r="J64" s="85"/>
      <c r="K64" s="85"/>
      <c r="N64" s="78"/>
      <c r="O64" s="80"/>
      <c r="P64" s="84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</row>
    <row r="65" spans="2:51" ht="12.75">
      <c r="B65" s="80"/>
      <c r="C65" s="80"/>
      <c r="D65" s="80"/>
      <c r="E65" s="80"/>
      <c r="F65" s="80"/>
      <c r="G65" s="80"/>
      <c r="H65" s="80"/>
      <c r="I65" s="85"/>
      <c r="J65" s="85"/>
      <c r="K65" s="85"/>
      <c r="N65" s="78"/>
      <c r="O65" s="80"/>
      <c r="P65" s="84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</row>
    <row r="66" spans="2:51" ht="12.75">
      <c r="B66" s="80"/>
      <c r="C66" s="80"/>
      <c r="D66" s="80"/>
      <c r="E66" s="80"/>
      <c r="F66" s="80"/>
      <c r="G66" s="80"/>
      <c r="H66" s="80"/>
      <c r="I66" s="85"/>
      <c r="J66" s="85"/>
      <c r="K66" s="85"/>
      <c r="N66" s="78"/>
      <c r="O66" s="80"/>
      <c r="P66" s="84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</row>
    <row r="67" spans="2:51" ht="12.75">
      <c r="B67" s="80"/>
      <c r="C67" s="80"/>
      <c r="D67" s="80"/>
      <c r="E67" s="80"/>
      <c r="F67" s="80"/>
      <c r="G67" s="80"/>
      <c r="H67" s="80"/>
      <c r="I67" s="85"/>
      <c r="J67" s="85"/>
      <c r="K67" s="85"/>
      <c r="N67" s="78"/>
      <c r="O67" s="80"/>
      <c r="P67" s="84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</row>
    <row r="68" spans="2:51" ht="12.75">
      <c r="B68" s="80"/>
      <c r="C68" s="80"/>
      <c r="D68" s="80"/>
      <c r="E68" s="80"/>
      <c r="F68" s="80"/>
      <c r="G68" s="80"/>
      <c r="H68" s="80"/>
      <c r="I68" s="85"/>
      <c r="J68" s="85"/>
      <c r="K68" s="85"/>
      <c r="N68" s="78"/>
      <c r="O68" s="80"/>
      <c r="P68" s="84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</row>
    <row r="69" spans="2:51" ht="12.75">
      <c r="B69" s="80"/>
      <c r="C69" s="80"/>
      <c r="D69" s="80"/>
      <c r="E69" s="80"/>
      <c r="F69" s="80"/>
      <c r="G69" s="80"/>
      <c r="H69" s="80"/>
      <c r="I69" s="85"/>
      <c r="J69" s="85"/>
      <c r="K69" s="85"/>
      <c r="N69" s="78"/>
      <c r="O69" s="80"/>
      <c r="P69" s="84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</row>
    <row r="70" spans="2:51" ht="12.75">
      <c r="B70" s="80"/>
      <c r="C70" s="80"/>
      <c r="D70" s="80"/>
      <c r="E70" s="80"/>
      <c r="F70" s="80"/>
      <c r="G70" s="80"/>
      <c r="H70" s="80"/>
      <c r="I70" s="85"/>
      <c r="J70" s="85"/>
      <c r="K70" s="85"/>
      <c r="N70" s="78"/>
      <c r="O70" s="80"/>
      <c r="P70" s="84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</row>
    <row r="71" spans="2:51" ht="12.75">
      <c r="B71" s="80"/>
      <c r="C71" s="80"/>
      <c r="D71" s="80"/>
      <c r="E71" s="80"/>
      <c r="F71" s="80"/>
      <c r="G71" s="80"/>
      <c r="H71" s="80"/>
      <c r="I71" s="85"/>
      <c r="J71" s="85"/>
      <c r="K71" s="85"/>
      <c r="N71" s="78"/>
      <c r="O71" s="80"/>
      <c r="P71" s="82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</row>
    <row r="72" spans="2:51" ht="12.75">
      <c r="B72" s="80"/>
      <c r="C72" s="80"/>
      <c r="D72" s="80"/>
      <c r="E72" s="80"/>
      <c r="F72" s="80"/>
      <c r="G72" s="80"/>
      <c r="H72" s="80"/>
      <c r="I72" s="85"/>
      <c r="J72" s="85"/>
      <c r="K72" s="85"/>
      <c r="N72" s="78"/>
      <c r="O72" s="80"/>
      <c r="P72" s="82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</row>
    <row r="73" spans="9:51" ht="12.75">
      <c r="I73" s="85"/>
      <c r="J73" s="85"/>
      <c r="K73" s="85"/>
      <c r="N73" s="78"/>
      <c r="P73" s="82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</row>
    <row r="74" spans="14:51" ht="12.75">
      <c r="N74" s="78"/>
      <c r="P74" s="82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</row>
    <row r="75" spans="16:51" ht="12.75">
      <c r="P75" s="82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</row>
    <row r="76" spans="16:51" ht="12.75">
      <c r="P76" s="82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</row>
    <row r="77" spans="16:51" ht="12.75">
      <c r="P77" s="82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</row>
    <row r="78" spans="16:51" ht="12.75">
      <c r="P78" s="82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</row>
    <row r="79" spans="16:51" ht="12.75">
      <c r="P79" s="82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</row>
    <row r="80" spans="16:51" ht="12.75">
      <c r="P80" s="82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</row>
    <row r="81" spans="16:51" ht="12.75">
      <c r="P81" s="82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</row>
    <row r="82" spans="16:51" ht="12.75">
      <c r="P82" s="82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</row>
    <row r="83" spans="16:51" ht="12.75">
      <c r="P83" s="82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</row>
    <row r="84" ht="12.75">
      <c r="P84" s="82"/>
    </row>
    <row r="85" ht="12.75">
      <c r="P85" s="82"/>
    </row>
    <row r="86" ht="12.75">
      <c r="P86" s="82"/>
    </row>
    <row r="87" ht="12.75">
      <c r="P87" s="82"/>
    </row>
    <row r="88" ht="12.75">
      <c r="P88" s="82"/>
    </row>
    <row r="89" ht="12.75">
      <c r="P89" s="82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Десислава Данаилова</cp:lastModifiedBy>
  <cp:lastPrinted>2018-07-20T06:34:34Z</cp:lastPrinted>
  <dcterms:created xsi:type="dcterms:W3CDTF">2014-01-02T09:23:50Z</dcterms:created>
  <dcterms:modified xsi:type="dcterms:W3CDTF">2019-10-23T06:45:24Z</dcterms:modified>
  <cp:category/>
  <cp:version/>
  <cp:contentType/>
  <cp:contentStatus/>
</cp:coreProperties>
</file>