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300" windowWidth="21720" windowHeight="9330" activeTab="1"/>
  </bookViews>
  <sheets>
    <sheet name="Консолидиран дълг ДУ BG" sheetId="2" r:id="rId1"/>
    <sheet name="GG Consolidated Debt EN" sheetId="3" r:id="rId2"/>
  </sheets>
  <definedNames/>
  <calcPr calcId="145621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<sst xmlns="http://schemas.openxmlformats.org/spreadsheetml/2006/main" count="66" uniqueCount="26">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</sst>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0"/>
    <numFmt numFmtId="166" formatCode="#,##0.0000000"/>
    <numFmt numFmtId="167" formatCode="#,##0.00000000"/>
    <numFmt numFmtId="168" formatCode="#,##0.000000"/>
    <numFmt numFmtId="169" formatCode="#,##0.00000"/>
    <numFmt numFmtId="170" formatCode="#,##0.0000"/>
    <numFmt numFmtId="171" formatCode="#,##0.0000000000"/>
    <numFmt numFmtId="172" formatCode="#,##0.000000000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86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4" xfId="0" applyFont="1" applyBorder="1"/>
    <xf numFmtId="2" fontId="0" fillId="0" borderId="0" xfId="0" applyNumberFormat="1" applyFont="1" applyBorder="1"/>
    <xf numFmtId="4" fontId="0" fillId="0" borderId="0" xfId="0" applyNumberFormat="1" applyFont="1"/>
    <xf numFmtId="4" fontId="8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7" xfId="0" applyNumberFormat="1" applyFill="1" applyBorder="1"/>
    <xf numFmtId="166" fontId="0" fillId="0" borderId="0" xfId="0" applyNumberFormat="1" applyFont="1"/>
    <xf numFmtId="166" fontId="0" fillId="0" borderId="0" xfId="0" applyNumberFormat="1" applyFont="1" applyBorder="1"/>
    <xf numFmtId="167" fontId="0" fillId="0" borderId="0" xfId="0" applyNumberFormat="1" applyFont="1"/>
    <xf numFmtId="168" fontId="0" fillId="0" borderId="0" xfId="0" applyNumberFormat="1" applyFont="1"/>
    <xf numFmtId="169" fontId="0" fillId="0" borderId="0" xfId="0" applyNumberFormat="1" applyFont="1"/>
    <xf numFmtId="170" fontId="0" fillId="0" borderId="0" xfId="0" applyNumberFormat="1" applyFont="1"/>
    <xf numFmtId="171" fontId="0" fillId="0" borderId="0" xfId="0" applyNumberFormat="1" applyFont="1"/>
    <xf numFmtId="172" fontId="0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2"/>
  <sheetViews>
    <sheetView zoomScaleSheetLayoutView="120" workbookViewId="0" topLeftCell="A1">
      <pane xSplit="4" ySplit="5" topLeftCell="AH11" activePane="bottomRight" state="frozen"/>
      <selection pane="topRight" activeCell="E1" sqref="E1"/>
      <selection pane="bottomLeft" activeCell="A6" sqref="A6"/>
      <selection pane="bottomRight" activeCell="L39" sqref="L39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hidden="1" customWidth="1" outlineLevel="1"/>
    <col min="39" max="39" width="15.00390625" style="17" hidden="1" customWidth="1" outlineLevel="1"/>
    <col min="40" max="40" width="13.8515625" style="14" hidden="1" customWidth="1" outlineLevel="1"/>
    <col min="41" max="41" width="13.8515625" style="14" customWidth="1" collapsed="1"/>
    <col min="42" max="43" width="11.28125" style="14" hidden="1" customWidth="1" outlineLevel="1"/>
    <col min="44" max="44" width="11.140625" style="14" hidden="1" customWidth="1" outlineLevel="1"/>
    <col min="45" max="45" width="12.28125" style="14" bestFit="1" customWidth="1" collapsed="1"/>
    <col min="46" max="49" width="11.28125" style="14" bestFit="1" customWidth="1"/>
    <col min="50" max="16384" width="9.140625" style="14" customWidth="1"/>
  </cols>
  <sheetData>
    <row r="1" spans="1:29" ht="1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26:49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0"/>
      <c r="AV4" s="70"/>
      <c r="AW4" s="70" t="s">
        <v>25</v>
      </c>
    </row>
    <row r="5" spans="1:49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3">
        <v>43465</v>
      </c>
    </row>
    <row r="6" spans="1:49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2"/>
      <c r="AQ6" s="62"/>
      <c r="AR6" s="62"/>
      <c r="AS6" s="17"/>
      <c r="AT6" s="62"/>
      <c r="AU6" s="62"/>
      <c r="AV6" s="62"/>
      <c r="AW6" s="61"/>
    </row>
    <row r="7" spans="1:49" ht="14.25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f>+K8+K11</f>
        <v>9754.7731897</v>
      </c>
      <c r="L7" s="12">
        <f aca="true" t="shared" si="0" ref="L7:N7">+L8+L11</f>
        <v>9674.38992915</v>
      </c>
      <c r="M7" s="12">
        <f t="shared" si="0"/>
        <v>9997.138428999999</v>
      </c>
      <c r="N7" s="12">
        <f t="shared" si="0"/>
        <v>10020.02912067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1" ref="Z7:AL7">+Z8+Z11</f>
        <v>13465.091718019998</v>
      </c>
      <c r="AA7" s="12">
        <f t="shared" si="1"/>
        <v>13465.391734160003</v>
      </c>
      <c r="AB7" s="12">
        <f t="shared" si="1"/>
        <v>12956.36597878</v>
      </c>
      <c r="AC7" s="12">
        <f t="shared" si="1"/>
        <v>13978.074865169998</v>
      </c>
      <c r="AD7" s="12">
        <f t="shared" si="1"/>
        <v>15020.61355717</v>
      </c>
      <c r="AE7" s="12">
        <f t="shared" si="1"/>
        <v>15921.922466469809</v>
      </c>
      <c r="AF7" s="12">
        <f t="shared" si="1"/>
        <v>18879.62238909981</v>
      </c>
      <c r="AG7" s="12">
        <f t="shared" si="1"/>
        <v>22723.555381179813</v>
      </c>
      <c r="AH7" s="12">
        <f t="shared" si="1"/>
        <v>24519.715774930002</v>
      </c>
      <c r="AI7" s="12">
        <f t="shared" si="1"/>
        <v>24407.76804062</v>
      </c>
      <c r="AJ7" s="12">
        <f t="shared" si="1"/>
        <v>23382.826874320002</v>
      </c>
      <c r="AK7" s="12">
        <f t="shared" si="1"/>
        <v>23217.23389973</v>
      </c>
      <c r="AL7" s="12">
        <f t="shared" si="1"/>
        <v>26692.527703419997</v>
      </c>
      <c r="AM7" s="12">
        <f aca="true" t="shared" si="2" ref="AM7:AS7">+AM8+AM11</f>
        <v>26709.434931699998</v>
      </c>
      <c r="AN7" s="12">
        <f t="shared" si="2"/>
        <v>26620.50157881</v>
      </c>
      <c r="AO7" s="12">
        <f t="shared" si="2"/>
        <v>27858.2334073</v>
      </c>
      <c r="AP7" s="12">
        <f t="shared" si="2"/>
        <v>27400.69582586</v>
      </c>
      <c r="AQ7" s="12">
        <f t="shared" si="2"/>
        <v>27543.233289109998</v>
      </c>
      <c r="AR7" s="12">
        <f t="shared" si="2"/>
        <v>25788.3308532</v>
      </c>
      <c r="AS7" s="12">
        <f t="shared" si="2"/>
        <v>25904.1672662859</v>
      </c>
      <c r="AT7" s="12">
        <f aca="true" t="shared" si="3" ref="AT7:AU7">+AT8+AT11</f>
        <v>24887.07378489</v>
      </c>
      <c r="AU7" s="12">
        <f t="shared" si="3"/>
        <v>24811.20752959</v>
      </c>
      <c r="AV7" s="12">
        <f aca="true" t="shared" si="4" ref="AV7:AW7">+AV8+AV11</f>
        <v>24610.54032558</v>
      </c>
      <c r="AW7" s="42">
        <f t="shared" si="4"/>
        <v>24429.909482529998</v>
      </c>
    </row>
    <row r="8" spans="1:49" ht="12.75">
      <c r="A8" s="13" t="s">
        <v>6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9">
        <f>+K9+K10</f>
        <v>5709.017358529999</v>
      </c>
      <c r="L8" s="39">
        <f aca="true" t="shared" si="5" ref="L8:N8">+L9+L10</f>
        <v>5649.99267425</v>
      </c>
      <c r="M8" s="39">
        <f t="shared" si="5"/>
        <v>5865.18192481</v>
      </c>
      <c r="N8" s="39">
        <f t="shared" si="5"/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6" ref="Z8:AM8">+Z9+Z10</f>
        <v>8500.358876369999</v>
      </c>
      <c r="AA8" s="39">
        <f t="shared" si="6"/>
        <v>8635.474796780003</v>
      </c>
      <c r="AB8" s="39">
        <f t="shared" si="6"/>
        <v>8174.509819919999</v>
      </c>
      <c r="AC8" s="39">
        <f t="shared" si="6"/>
        <v>8453.227162539999</v>
      </c>
      <c r="AD8" s="39">
        <f t="shared" si="6"/>
        <v>9451.930458219998</v>
      </c>
      <c r="AE8" s="39">
        <f t="shared" si="6"/>
        <v>10398.912053519998</v>
      </c>
      <c r="AF8" s="39">
        <f t="shared" si="6"/>
        <v>13393.25318155</v>
      </c>
      <c r="AG8" s="39">
        <f t="shared" si="6"/>
        <v>13880.84466482</v>
      </c>
      <c r="AH8" s="39">
        <f t="shared" si="6"/>
        <v>18406.121287410002</v>
      </c>
      <c r="AI8" s="39">
        <f t="shared" si="6"/>
        <v>18508.41487244</v>
      </c>
      <c r="AJ8" s="39">
        <f t="shared" si="6"/>
        <v>17473.09849113</v>
      </c>
      <c r="AK8" s="22">
        <f t="shared" si="6"/>
        <v>17316.98629753</v>
      </c>
      <c r="AL8" s="22">
        <f t="shared" si="6"/>
        <v>21026.469139729998</v>
      </c>
      <c r="AM8" s="22">
        <f t="shared" si="6"/>
        <v>21135.89705076</v>
      </c>
      <c r="AN8" s="22">
        <f aca="true" t="shared" si="7" ref="AN8:AS8">+AN9+AN10</f>
        <v>20975.6042188</v>
      </c>
      <c r="AO8" s="22">
        <f t="shared" si="7"/>
        <v>20971.21252374</v>
      </c>
      <c r="AP8" s="22">
        <f t="shared" si="7"/>
        <v>20465.17855484</v>
      </c>
      <c r="AQ8" s="22">
        <f t="shared" si="7"/>
        <v>20600.988309379998</v>
      </c>
      <c r="AR8" s="22">
        <f t="shared" si="7"/>
        <v>18964.43298872</v>
      </c>
      <c r="AS8" s="22">
        <f t="shared" si="7"/>
        <v>19125.7024170359</v>
      </c>
      <c r="AT8" s="22">
        <f aca="true" t="shared" si="8" ref="AT8:AU8">+AT9+AT10</f>
        <v>18156.72772882</v>
      </c>
      <c r="AU8" s="22">
        <f t="shared" si="8"/>
        <v>18152.56517676</v>
      </c>
      <c r="AV8" s="22">
        <f aca="true" t="shared" si="9" ref="AV8:AW8">+AV9+AV10</f>
        <v>18077.72387817</v>
      </c>
      <c r="AW8" s="49">
        <f t="shared" si="9"/>
        <v>17901.68445398</v>
      </c>
    </row>
    <row r="9" spans="1:49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49">
        <v>0</v>
      </c>
    </row>
    <row r="10" spans="1:49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8268.1401739</v>
      </c>
      <c r="AE10" s="39">
        <v>8229.610223599999</v>
      </c>
      <c r="AF10" s="39">
        <v>11521.05381463</v>
      </c>
      <c r="AG10" s="39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22">
        <v>18152.56517676</v>
      </c>
      <c r="AV10" s="22">
        <v>18077.72387817</v>
      </c>
      <c r="AW10" s="49">
        <v>17901.68445398</v>
      </c>
    </row>
    <row r="11" spans="1:49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9">
        <f>+K12+K13</f>
        <v>4045.75583117</v>
      </c>
      <c r="L11" s="39">
        <f aca="true" t="shared" si="10" ref="L11:N11">+L12+L13</f>
        <v>4024.3972549000005</v>
      </c>
      <c r="M11" s="39">
        <f t="shared" si="10"/>
        <v>4131.95650419</v>
      </c>
      <c r="N11" s="39">
        <f t="shared" si="10"/>
        <v>4149.1063425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11" ref="Z11:AM11">+Z12+Z13</f>
        <v>4964.7328416499995</v>
      </c>
      <c r="AA11" s="39">
        <f t="shared" si="11"/>
        <v>4829.91693738</v>
      </c>
      <c r="AB11" s="39">
        <f t="shared" si="11"/>
        <v>4781.856158860001</v>
      </c>
      <c r="AC11" s="39">
        <f t="shared" si="11"/>
        <v>5524.84770263</v>
      </c>
      <c r="AD11" s="39">
        <f t="shared" si="11"/>
        <v>5568.68309895</v>
      </c>
      <c r="AE11" s="39">
        <f t="shared" si="11"/>
        <v>5523.01041294981</v>
      </c>
      <c r="AF11" s="39">
        <f t="shared" si="11"/>
        <v>5486.369207549812</v>
      </c>
      <c r="AG11" s="39">
        <f t="shared" si="11"/>
        <v>8842.710716359812</v>
      </c>
      <c r="AH11" s="39">
        <f t="shared" si="11"/>
        <v>6113.59448752</v>
      </c>
      <c r="AI11" s="39">
        <f t="shared" si="11"/>
        <v>5899.353168180001</v>
      </c>
      <c r="AJ11" s="39">
        <f t="shared" si="11"/>
        <v>5909.72838319</v>
      </c>
      <c r="AK11" s="22">
        <f t="shared" si="11"/>
        <v>5900.2476022</v>
      </c>
      <c r="AL11" s="22">
        <f t="shared" si="11"/>
        <v>5666.05856369</v>
      </c>
      <c r="AM11" s="72">
        <f t="shared" si="11"/>
        <v>5573.53788094</v>
      </c>
      <c r="AN11" s="72">
        <f aca="true" t="shared" si="12" ref="AN11:AS11">+AN12+AN13</f>
        <v>5644.897360009999</v>
      </c>
      <c r="AO11" s="72">
        <f t="shared" si="12"/>
        <v>6887.02088356</v>
      </c>
      <c r="AP11" s="22">
        <f t="shared" si="12"/>
        <v>6935.5172710199995</v>
      </c>
      <c r="AQ11" s="22">
        <f t="shared" si="12"/>
        <v>6942.24497973</v>
      </c>
      <c r="AR11" s="22">
        <f t="shared" si="12"/>
        <v>6823.89786448</v>
      </c>
      <c r="AS11" s="22">
        <f t="shared" si="12"/>
        <v>6778.464849249999</v>
      </c>
      <c r="AT11" s="22">
        <f aca="true" t="shared" si="13" ref="AT11:AU11">+AT12+AT13</f>
        <v>6730.34605607</v>
      </c>
      <c r="AU11" s="22">
        <f t="shared" si="13"/>
        <v>6658.64235283</v>
      </c>
      <c r="AV11" s="22">
        <f aca="true" t="shared" si="14" ref="AV11:AW11">+AV12+AV13</f>
        <v>6532.81644741</v>
      </c>
      <c r="AW11" s="49">
        <f t="shared" si="14"/>
        <v>6528.2250285499995</v>
      </c>
    </row>
    <row r="12" spans="1:49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40.68938075</v>
      </c>
      <c r="AE12" s="39">
        <v>46.31559589</v>
      </c>
      <c r="AF12" s="39">
        <v>45.71842628</v>
      </c>
      <c r="AG12" s="39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22">
        <v>14.34696275</v>
      </c>
      <c r="AV12" s="22">
        <v>5.633428750000004</v>
      </c>
      <c r="AW12" s="49">
        <v>11.919985740000001</v>
      </c>
    </row>
    <row r="13" spans="1:49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9">
        <v>4030.55724941</v>
      </c>
      <c r="L13" s="39">
        <v>4015.5669354300003</v>
      </c>
      <c r="M13" s="39">
        <v>4110.80161325</v>
      </c>
      <c r="N13" s="22">
        <v>4130.96247545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5757.09921873</v>
      </c>
      <c r="AI13" s="39">
        <v>5693.111943320001</v>
      </c>
      <c r="AJ13" s="39">
        <v>5689.4876113</v>
      </c>
      <c r="AK13" s="22">
        <v>5701.64804414</v>
      </c>
      <c r="AL13" s="22">
        <v>5621.41526369</v>
      </c>
      <c r="AM13" s="22">
        <v>5547.97809494</v>
      </c>
      <c r="AN13" s="22">
        <v>5622.073128009999</v>
      </c>
      <c r="AO13" s="22">
        <v>6793.74208568</v>
      </c>
      <c r="AP13" s="22">
        <v>6877.4946856199995</v>
      </c>
      <c r="AQ13" s="22">
        <v>6920.15835195</v>
      </c>
      <c r="AR13" s="22">
        <v>6807.03884148</v>
      </c>
      <c r="AS13" s="22">
        <v>6752.035270889999</v>
      </c>
      <c r="AT13" s="22">
        <v>6715.5943658099995</v>
      </c>
      <c r="AU13" s="22">
        <v>6644.29539008</v>
      </c>
      <c r="AV13" s="22">
        <v>6527.18301866</v>
      </c>
      <c r="AW13" s="49">
        <v>6516.30504281</v>
      </c>
    </row>
    <row r="14" spans="1:49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71"/>
    </row>
    <row r="15" spans="1:49" ht="12.75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9">
        <f>+K16+K19</f>
        <v>9493.50147845</v>
      </c>
      <c r="L15" s="9">
        <f aca="true" t="shared" si="15" ref="L15:N15">+L16+L19</f>
        <v>9392.46000245</v>
      </c>
      <c r="M15" s="9">
        <f t="shared" si="15"/>
        <v>9675.42221245</v>
      </c>
      <c r="N15" s="9">
        <f t="shared" si="15"/>
        <v>9709.02476145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6" ref="Z15:AM15">+Z16+Z19</f>
        <v>13155.844667360001</v>
      </c>
      <c r="AA15" s="9">
        <f t="shared" si="16"/>
        <v>13195.1552095</v>
      </c>
      <c r="AB15" s="9">
        <f t="shared" si="16"/>
        <v>12693.75564252</v>
      </c>
      <c r="AC15" s="9">
        <f t="shared" si="16"/>
        <v>13753.43167899</v>
      </c>
      <c r="AD15" s="9">
        <f t="shared" si="16"/>
        <v>14756.69854757</v>
      </c>
      <c r="AE15" s="9">
        <f t="shared" si="16"/>
        <v>15661.47687586</v>
      </c>
      <c r="AF15" s="9">
        <f t="shared" si="16"/>
        <v>18624.853693049998</v>
      </c>
      <c r="AG15" s="9">
        <f t="shared" si="16"/>
        <v>22475.59750542</v>
      </c>
      <c r="AH15" s="52">
        <f t="shared" si="16"/>
        <v>24270.10917082</v>
      </c>
      <c r="AI15" s="9">
        <f t="shared" si="16"/>
        <v>24132.22282028</v>
      </c>
      <c r="AJ15" s="9">
        <f t="shared" si="16"/>
        <v>23099.59338458</v>
      </c>
      <c r="AK15" s="9">
        <f t="shared" si="16"/>
        <v>22927.49132024</v>
      </c>
      <c r="AL15" s="52">
        <f t="shared" si="16"/>
        <v>26386.488264069998</v>
      </c>
      <c r="AM15" s="9">
        <f t="shared" si="16"/>
        <v>26406.19573998</v>
      </c>
      <c r="AN15" s="9">
        <f aca="true" t="shared" si="17" ref="AN15:AS15">+AN16+AN19</f>
        <v>26259.71360603</v>
      </c>
      <c r="AO15" s="9">
        <f t="shared" si="17"/>
        <v>27475.96361816</v>
      </c>
      <c r="AP15" s="9">
        <f t="shared" si="17"/>
        <v>26978.94218618</v>
      </c>
      <c r="AQ15" s="9">
        <f t="shared" si="17"/>
        <v>27182.80405783</v>
      </c>
      <c r="AR15" s="9">
        <f t="shared" si="17"/>
        <v>25464.74269664</v>
      </c>
      <c r="AS15" s="9">
        <f t="shared" si="17"/>
        <v>25612.80482108</v>
      </c>
      <c r="AT15" s="9">
        <f aca="true" t="shared" si="18" ref="AT15:AU15">+AT16+AT19</f>
        <v>24491.81283911</v>
      </c>
      <c r="AU15" s="9">
        <f t="shared" si="18"/>
        <v>24296.1294516</v>
      </c>
      <c r="AV15" s="9">
        <f aca="true" t="shared" si="19" ref="AV15:AW15">+AV16+AV19</f>
        <v>24103.99531175</v>
      </c>
      <c r="AW15" s="10">
        <f t="shared" si="19"/>
        <v>23890.91139486</v>
      </c>
    </row>
    <row r="16" spans="1:49" ht="12.75">
      <c r="A16" s="13" t="s">
        <v>6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9">
        <f>+K17+K18</f>
        <v>5922.967</v>
      </c>
      <c r="L16" s="39">
        <f aca="true" t="shared" si="20" ref="L16:N16">+L17+L18</f>
        <v>5864.2552</v>
      </c>
      <c r="M16" s="39">
        <f t="shared" si="20"/>
        <v>6092.1182</v>
      </c>
      <c r="N16" s="39">
        <f t="shared" si="20"/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21" ref="Z16:AM16">+Z17+Z18</f>
        <v>8933.11462561</v>
      </c>
      <c r="AA16" s="39">
        <f t="shared" si="21"/>
        <v>9083.992431310002</v>
      </c>
      <c r="AB16" s="39">
        <f t="shared" si="21"/>
        <v>8627.22738703</v>
      </c>
      <c r="AC16" s="39">
        <f t="shared" si="21"/>
        <v>8935.73134628</v>
      </c>
      <c r="AD16" s="39">
        <f t="shared" si="21"/>
        <v>9906.25102985</v>
      </c>
      <c r="AE16" s="22">
        <f t="shared" si="21"/>
        <v>10883.58434011</v>
      </c>
      <c r="AF16" s="39">
        <f t="shared" si="21"/>
        <v>13903.69769564</v>
      </c>
      <c r="AG16" s="22">
        <f t="shared" si="21"/>
        <v>14419.56367571</v>
      </c>
      <c r="AH16" s="39">
        <f t="shared" si="21"/>
        <v>18952.36785789</v>
      </c>
      <c r="AI16" s="39">
        <f t="shared" si="21"/>
        <v>19056.63337453</v>
      </c>
      <c r="AJ16" s="39">
        <f t="shared" si="21"/>
        <v>18020.0391422</v>
      </c>
      <c r="AK16" s="22">
        <f t="shared" si="21"/>
        <v>17890.07850914</v>
      </c>
      <c r="AL16" s="22">
        <f t="shared" si="21"/>
        <v>21573.47691653</v>
      </c>
      <c r="AM16" s="22">
        <f t="shared" si="21"/>
        <v>21674.2747898</v>
      </c>
      <c r="AN16" s="22">
        <f aca="true" t="shared" si="22" ref="AN16:AS16">+AN17+AN18</f>
        <v>21490.45505004</v>
      </c>
      <c r="AO16" s="22">
        <f t="shared" si="22"/>
        <v>21490.04885264</v>
      </c>
      <c r="AP16" s="22">
        <f t="shared" si="22"/>
        <v>20934.61475002</v>
      </c>
      <c r="AQ16" s="22">
        <f t="shared" si="22"/>
        <v>21139.37445562</v>
      </c>
      <c r="AR16" s="22">
        <f t="shared" si="22"/>
        <v>19540.23623102</v>
      </c>
      <c r="AS16" s="22">
        <f t="shared" si="22"/>
        <v>19732.60479659</v>
      </c>
      <c r="AT16" s="22">
        <f aca="true" t="shared" si="23" ref="AT16:AU16">+AT17+AT18</f>
        <v>18658.76401621</v>
      </c>
      <c r="AU16" s="22">
        <f t="shared" si="23"/>
        <v>18657.8756045</v>
      </c>
      <c r="AV16" s="22">
        <f aca="true" t="shared" si="24" ref="AV16:AW16">+AV17+AV18</f>
        <v>18586.08048181</v>
      </c>
      <c r="AW16" s="49">
        <f t="shared" si="24"/>
        <v>18412.69805023</v>
      </c>
    </row>
    <row r="17" spans="1:49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9">
        <v>13.8</v>
      </c>
      <c r="L17" s="39">
        <v>15</v>
      </c>
      <c r="M17" s="39">
        <v>0</v>
      </c>
      <c r="N17" s="22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7">
        <v>0</v>
      </c>
    </row>
    <row r="18" spans="1:49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8721.03252485</v>
      </c>
      <c r="AE18" s="39">
        <v>8712.85760611</v>
      </c>
      <c r="AF18" s="39">
        <v>12031.44746964</v>
      </c>
      <c r="AG18" s="39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9">
        <v>18586.08048181</v>
      </c>
      <c r="AW18" s="37">
        <v>18412.69805023</v>
      </c>
    </row>
    <row r="19" spans="1:49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9">
        <f>+K20+K21</f>
        <v>3570.53447845</v>
      </c>
      <c r="L19" s="39">
        <f aca="true" t="shared" si="25" ref="L19:N19">+L20+L21</f>
        <v>3528.20480245</v>
      </c>
      <c r="M19" s="39">
        <f t="shared" si="25"/>
        <v>3583.30401245</v>
      </c>
      <c r="N19" s="39">
        <f t="shared" si="25"/>
        <v>3596.39576145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26" ref="Z19:AM19">+Z20+Z21</f>
        <v>4222.73004175</v>
      </c>
      <c r="AA19" s="39">
        <f t="shared" si="26"/>
        <v>4111.16277819</v>
      </c>
      <c r="AB19" s="39">
        <f t="shared" si="26"/>
        <v>4066.52825549</v>
      </c>
      <c r="AC19" s="39">
        <f t="shared" si="26"/>
        <v>4817.70033271</v>
      </c>
      <c r="AD19" s="39">
        <f t="shared" si="26"/>
        <v>4850.44751772</v>
      </c>
      <c r="AE19" s="39">
        <f t="shared" si="26"/>
        <v>4777.89253575</v>
      </c>
      <c r="AF19" s="39">
        <f t="shared" si="26"/>
        <v>4721.15599741</v>
      </c>
      <c r="AG19" s="39">
        <f t="shared" si="26"/>
        <v>8056.03382971</v>
      </c>
      <c r="AH19" s="39">
        <f t="shared" si="26"/>
        <v>5317.74131293</v>
      </c>
      <c r="AI19" s="39">
        <f t="shared" si="26"/>
        <v>5075.589445750001</v>
      </c>
      <c r="AJ19" s="39">
        <f t="shared" si="26"/>
        <v>5079.55424238</v>
      </c>
      <c r="AK19" s="39">
        <f t="shared" si="26"/>
        <v>5037.4128111</v>
      </c>
      <c r="AL19" s="39">
        <f t="shared" si="26"/>
        <v>4813.01134754</v>
      </c>
      <c r="AM19" s="39">
        <f t="shared" si="26"/>
        <v>4731.92095018</v>
      </c>
      <c r="AN19" s="39">
        <f aca="true" t="shared" si="27" ref="AN19:AS19">+AN20+AN21</f>
        <v>4769.25855599</v>
      </c>
      <c r="AO19" s="39">
        <f t="shared" si="27"/>
        <v>5985.91476552</v>
      </c>
      <c r="AP19" s="39">
        <f t="shared" si="27"/>
        <v>6044.32743616</v>
      </c>
      <c r="AQ19" s="39">
        <f t="shared" si="27"/>
        <v>6043.429602210001</v>
      </c>
      <c r="AR19" s="39">
        <f t="shared" si="27"/>
        <v>5924.50646562</v>
      </c>
      <c r="AS19" s="39">
        <f t="shared" si="27"/>
        <v>5880.20002449</v>
      </c>
      <c r="AT19" s="39">
        <f aca="true" t="shared" si="28" ref="AT19:AU19">+AT20+AT21</f>
        <v>5833.0488229</v>
      </c>
      <c r="AU19" s="39">
        <f t="shared" si="28"/>
        <v>5638.2538471</v>
      </c>
      <c r="AV19" s="39">
        <f aca="true" t="shared" si="29" ref="AV19:AW19">+AV20+AV21</f>
        <v>5517.914829939999</v>
      </c>
      <c r="AW19" s="37">
        <f t="shared" si="29"/>
        <v>5478.2133446299995</v>
      </c>
    </row>
    <row r="20" spans="1:49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9">
        <v>1.35611575</v>
      </c>
      <c r="AV20" s="39">
        <v>1.18211575</v>
      </c>
      <c r="AW20" s="37">
        <v>1.03184574</v>
      </c>
    </row>
    <row r="21" spans="1:49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9">
        <v>3569.21847845</v>
      </c>
      <c r="L21" s="39">
        <v>3526.88880245</v>
      </c>
      <c r="M21" s="39">
        <v>3573.48801245</v>
      </c>
      <c r="N21" s="22">
        <v>3591.88876145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4812.23434754</v>
      </c>
      <c r="AM21" s="39">
        <v>4729.52095018</v>
      </c>
      <c r="AN21" s="39">
        <v>4766.68155599</v>
      </c>
      <c r="AO21" s="39">
        <v>5911.94922864</v>
      </c>
      <c r="AP21" s="39">
        <v>6004.24972776</v>
      </c>
      <c r="AQ21" s="39">
        <v>6038.52715743</v>
      </c>
      <c r="AR21" s="39">
        <v>5924.50646562</v>
      </c>
      <c r="AS21" s="39">
        <v>5871.38641741</v>
      </c>
      <c r="AT21" s="39">
        <v>5831.45882292</v>
      </c>
      <c r="AU21" s="39">
        <v>5636.89773135</v>
      </c>
      <c r="AV21" s="39">
        <v>5516.73271419</v>
      </c>
      <c r="AW21" s="37">
        <v>5477.18149889</v>
      </c>
    </row>
    <row r="22" spans="1:49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69"/>
      <c r="L22" s="69"/>
      <c r="M22" s="69"/>
      <c r="N22" s="22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71"/>
    </row>
    <row r="23" spans="1:49" ht="12.75">
      <c r="A23" s="7" t="s">
        <v>17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9">
        <f>+K24+K27</f>
        <v>541.45799134</v>
      </c>
      <c r="L23" s="9">
        <f aca="true" t="shared" si="30" ref="L23:N23">+L24+L27</f>
        <v>568.05139482</v>
      </c>
      <c r="M23" s="9">
        <f t="shared" si="30"/>
        <v>650.6119683799999</v>
      </c>
      <c r="N23" s="9">
        <f t="shared" si="30"/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31" ref="Z23:AM23">+Z24+Z27</f>
        <v>938.7460195799999</v>
      </c>
      <c r="AA23" s="9">
        <f t="shared" si="31"/>
        <v>900.5774807</v>
      </c>
      <c r="AB23" s="9">
        <f t="shared" si="31"/>
        <v>915.57701521</v>
      </c>
      <c r="AC23" s="9">
        <f t="shared" si="31"/>
        <v>929.33665837</v>
      </c>
      <c r="AD23" s="9">
        <f t="shared" si="31"/>
        <v>930.07187839</v>
      </c>
      <c r="AE23" s="9">
        <f t="shared" si="31"/>
        <v>948.24512902</v>
      </c>
      <c r="AF23" s="9">
        <f t="shared" si="31"/>
        <v>980.76097171</v>
      </c>
      <c r="AG23" s="9">
        <f t="shared" si="31"/>
        <v>1029.3432302699998</v>
      </c>
      <c r="AH23" s="9">
        <f t="shared" si="31"/>
        <v>1063.88901281</v>
      </c>
      <c r="AI23" s="9">
        <f t="shared" si="31"/>
        <v>1132.9107582699999</v>
      </c>
      <c r="AJ23" s="9">
        <f t="shared" si="31"/>
        <v>1161.53735203</v>
      </c>
      <c r="AK23" s="9">
        <f t="shared" si="31"/>
        <v>1224.47030279</v>
      </c>
      <c r="AL23" s="52">
        <f t="shared" si="31"/>
        <v>1156.5361372599998</v>
      </c>
      <c r="AM23" s="9">
        <f t="shared" si="31"/>
        <v>1152.0631010299999</v>
      </c>
      <c r="AN23" s="9">
        <f aca="true" t="shared" si="32" ref="AN23:AS23">+AN24+AN27</f>
        <v>1160.96048744</v>
      </c>
      <c r="AO23" s="9">
        <f t="shared" si="32"/>
        <v>1164.57499861</v>
      </c>
      <c r="AP23" s="9">
        <f t="shared" si="32"/>
        <v>1140.67407562</v>
      </c>
      <c r="AQ23" s="9">
        <f t="shared" si="32"/>
        <v>1130.76691096</v>
      </c>
      <c r="AR23" s="9">
        <f t="shared" si="32"/>
        <v>1128.55372786</v>
      </c>
      <c r="AS23" s="9">
        <f t="shared" si="32"/>
        <v>1169.47181135</v>
      </c>
      <c r="AT23" s="9">
        <f aca="true" t="shared" si="33" ref="AT23:AU23">+AT24+AT27</f>
        <v>1168.32830717</v>
      </c>
      <c r="AU23" s="9">
        <f t="shared" si="33"/>
        <v>1285.8176732799998</v>
      </c>
      <c r="AV23" s="9">
        <f aca="true" t="shared" si="34" ref="AV23:AW23">+AV24+AV27</f>
        <v>1280.7966006299998</v>
      </c>
      <c r="AW23" s="10">
        <f t="shared" si="34"/>
        <v>1334.1032253600001</v>
      </c>
    </row>
    <row r="24" spans="1:49" ht="12.75">
      <c r="A24" s="13" t="s">
        <v>6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9">
        <f>+K25+K26</f>
        <v>64.25613862</v>
      </c>
      <c r="L24" s="39">
        <f aca="true" t="shared" si="35" ref="L24:N24">+L25+L26</f>
        <v>72.51494237</v>
      </c>
      <c r="M24" s="39">
        <f t="shared" si="35"/>
        <v>75.48807664</v>
      </c>
      <c r="N24" s="39">
        <f t="shared" si="35"/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36" ref="Z24:AM24">+Z25+Z26</f>
        <v>109.95423057</v>
      </c>
      <c r="AA24" s="39">
        <f t="shared" si="36"/>
        <v>103.53824628</v>
      </c>
      <c r="AB24" s="39">
        <f>+AB25+AB26</f>
        <v>102.2053267</v>
      </c>
      <c r="AC24" s="39">
        <f t="shared" si="36"/>
        <v>98.11043304</v>
      </c>
      <c r="AD24" s="39">
        <f t="shared" si="36"/>
        <v>96.1028816</v>
      </c>
      <c r="AE24" s="22">
        <f t="shared" si="36"/>
        <v>92.23577592</v>
      </c>
      <c r="AF24" s="39">
        <f t="shared" si="36"/>
        <v>90.04871902</v>
      </c>
      <c r="AG24" s="22">
        <f t="shared" si="36"/>
        <v>85.99373027</v>
      </c>
      <c r="AH24" s="39">
        <f t="shared" si="36"/>
        <v>83.98661353</v>
      </c>
      <c r="AI24" s="39">
        <f t="shared" si="36"/>
        <v>92.71468192</v>
      </c>
      <c r="AJ24" s="39">
        <f t="shared" si="36"/>
        <v>100.153</v>
      </c>
      <c r="AK24" s="39">
        <f t="shared" si="36"/>
        <v>95.45757579</v>
      </c>
      <c r="AL24" s="39">
        <f t="shared" si="36"/>
        <v>94.05520951000001</v>
      </c>
      <c r="AM24" s="22">
        <f t="shared" si="36"/>
        <v>118.66817526999999</v>
      </c>
      <c r="AN24" s="22">
        <f aca="true" t="shared" si="37" ref="AN24:AS24">+AN25+AN26</f>
        <v>126.40616342</v>
      </c>
      <c r="AO24" s="22">
        <f t="shared" si="37"/>
        <v>122.61219157</v>
      </c>
      <c r="AP24" s="22">
        <f t="shared" si="37"/>
        <v>121.56588076</v>
      </c>
      <c r="AQ24" s="22">
        <f t="shared" si="37"/>
        <v>109.88609444</v>
      </c>
      <c r="AR24" s="22">
        <f t="shared" si="37"/>
        <v>107.51728364</v>
      </c>
      <c r="AS24" s="22">
        <f t="shared" si="37"/>
        <v>122.17661369</v>
      </c>
      <c r="AT24" s="22">
        <f aca="true" t="shared" si="38" ref="AT24:AU24">+AT25+AT26</f>
        <v>121.13030288</v>
      </c>
      <c r="AU24" s="22">
        <f t="shared" si="38"/>
        <v>117.78963293</v>
      </c>
      <c r="AV24" s="22">
        <f aca="true" t="shared" si="39" ref="AV24:AW24">+AV25+AV26</f>
        <v>114.74006732</v>
      </c>
      <c r="AW24" s="49">
        <f t="shared" si="39"/>
        <v>110.14539738</v>
      </c>
    </row>
    <row r="25" spans="1:49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9">
        <v>0</v>
      </c>
      <c r="L25" s="39">
        <v>0</v>
      </c>
      <c r="M25" s="39">
        <v>0</v>
      </c>
      <c r="N25" s="22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49">
        <v>0</v>
      </c>
    </row>
    <row r="26" spans="1:49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114.74006732</v>
      </c>
      <c r="AW26" s="49">
        <v>110.14539738</v>
      </c>
    </row>
    <row r="27" spans="1:49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9">
        <f>+K28+K29</f>
        <v>477.20185272000003</v>
      </c>
      <c r="L27" s="39">
        <f aca="true" t="shared" si="40" ref="L27:N27">+L28+L29</f>
        <v>495.53645245</v>
      </c>
      <c r="M27" s="39">
        <f t="shared" si="40"/>
        <v>575.1238917399999</v>
      </c>
      <c r="N27" s="39">
        <f t="shared" si="40"/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41" ref="Z27:AM27">+Z28+Z29</f>
        <v>828.79178901</v>
      </c>
      <c r="AA27" s="39">
        <f t="shared" si="41"/>
        <v>797.0392344200001</v>
      </c>
      <c r="AB27" s="39">
        <f t="shared" si="41"/>
        <v>813.37168851</v>
      </c>
      <c r="AC27" s="39">
        <f t="shared" si="41"/>
        <v>831.22622533</v>
      </c>
      <c r="AD27" s="39">
        <f t="shared" si="41"/>
        <v>833.96899679</v>
      </c>
      <c r="AE27" s="39">
        <f t="shared" si="41"/>
        <v>856.0093531</v>
      </c>
      <c r="AF27" s="39">
        <f t="shared" si="41"/>
        <v>890.71225269</v>
      </c>
      <c r="AG27" s="39">
        <f t="shared" si="41"/>
        <v>943.3494999999999</v>
      </c>
      <c r="AH27" s="39">
        <f t="shared" si="41"/>
        <v>979.9023992799999</v>
      </c>
      <c r="AI27" s="39">
        <f t="shared" si="41"/>
        <v>1040.1960763499999</v>
      </c>
      <c r="AJ27" s="39">
        <f t="shared" si="41"/>
        <v>1061.38435203</v>
      </c>
      <c r="AK27" s="39">
        <f t="shared" si="41"/>
        <v>1129.012727</v>
      </c>
      <c r="AL27" s="39">
        <f t="shared" si="41"/>
        <v>1062.4809277499999</v>
      </c>
      <c r="AM27" s="22">
        <f t="shared" si="41"/>
        <v>1033.39492576</v>
      </c>
      <c r="AN27" s="22">
        <f aca="true" t="shared" si="42" ref="AN27:AS27">+AN28+AN29</f>
        <v>1034.55432402</v>
      </c>
      <c r="AO27" s="22">
        <f t="shared" si="42"/>
        <v>1041.96280704</v>
      </c>
      <c r="AP27" s="22">
        <f t="shared" si="42"/>
        <v>1019.1081948599999</v>
      </c>
      <c r="AQ27" s="22">
        <f t="shared" si="42"/>
        <v>1020.8808165199999</v>
      </c>
      <c r="AR27" s="22">
        <f t="shared" si="42"/>
        <v>1021.03644422</v>
      </c>
      <c r="AS27" s="22">
        <f t="shared" si="42"/>
        <v>1047.29519766</v>
      </c>
      <c r="AT27" s="22">
        <f aca="true" t="shared" si="43" ref="AT27:AU27">+AT28+AT29</f>
        <v>1047.19800429</v>
      </c>
      <c r="AU27" s="22">
        <f t="shared" si="43"/>
        <v>1168.0280403499999</v>
      </c>
      <c r="AV27" s="22">
        <f aca="true" t="shared" si="44" ref="AV27:AW27">+AV28+AV29</f>
        <v>1166.0565333099998</v>
      </c>
      <c r="AW27" s="49">
        <f t="shared" si="44"/>
        <v>1223.95782798</v>
      </c>
    </row>
    <row r="28" spans="1:49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38.90338075</v>
      </c>
      <c r="AE28" s="39">
        <v>44.529595889999996</v>
      </c>
      <c r="AF28" s="39">
        <v>43.93242628</v>
      </c>
      <c r="AG28" s="39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22">
        <v>37.604271</v>
      </c>
      <c r="AV28" s="22">
        <v>32.449606</v>
      </c>
      <c r="AW28" s="49">
        <v>65.875442</v>
      </c>
    </row>
    <row r="29" spans="1:49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906.5112452999999</v>
      </c>
      <c r="AI29" s="39">
        <v>951.46008332</v>
      </c>
      <c r="AJ29" s="18">
        <v>976.18077077</v>
      </c>
      <c r="AK29" s="39">
        <v>975.373127</v>
      </c>
      <c r="AL29" s="39">
        <v>959.2395117499999</v>
      </c>
      <c r="AM29" s="22">
        <v>964.70824976</v>
      </c>
      <c r="AN29" s="22">
        <v>994.87497802</v>
      </c>
      <c r="AO29" s="22">
        <v>1010.52934804</v>
      </c>
      <c r="AP29" s="22">
        <v>996.0692378599999</v>
      </c>
      <c r="AQ29" s="22">
        <v>998.7458715199999</v>
      </c>
      <c r="AR29" s="22">
        <v>997.45234622</v>
      </c>
      <c r="AS29" s="22">
        <v>1014.79121866</v>
      </c>
      <c r="AT29" s="22">
        <v>1010.34101329</v>
      </c>
      <c r="AU29" s="22">
        <v>1130.42376935</v>
      </c>
      <c r="AV29" s="22">
        <v>1133.60692731</v>
      </c>
      <c r="AW29" s="49">
        <v>1158.08238598</v>
      </c>
    </row>
    <row r="30" spans="1:49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69"/>
      <c r="L30" s="69"/>
      <c r="M30" s="69"/>
      <c r="N30" s="22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71"/>
    </row>
    <row r="31" spans="1:49" ht="12.75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9">
        <f>+K32+K35</f>
        <v>23.3195</v>
      </c>
      <c r="L31" s="9">
        <f aca="true" t="shared" si="45" ref="L31:N31">+L32+L35</f>
        <v>23.286</v>
      </c>
      <c r="M31" s="9">
        <f t="shared" si="45"/>
        <v>21.9886</v>
      </c>
      <c r="N31" s="9">
        <f t="shared" si="45"/>
        <v>22.04608702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46" ref="Z31:AM31">+Z32+Z35</f>
        <v>13.10824589</v>
      </c>
      <c r="AA31" s="9">
        <f t="shared" si="46"/>
        <v>11.40834177</v>
      </c>
      <c r="AB31" s="9">
        <f t="shared" si="46"/>
        <v>11.392257</v>
      </c>
      <c r="AC31" s="9">
        <f t="shared" si="46"/>
        <v>9.64214459</v>
      </c>
      <c r="AD31" s="9">
        <f t="shared" si="46"/>
        <v>9.641994</v>
      </c>
      <c r="AE31" s="9">
        <f t="shared" si="46"/>
        <v>7.848391889999999</v>
      </c>
      <c r="AF31" s="9">
        <f t="shared" si="46"/>
        <v>7.877216409999999</v>
      </c>
      <c r="AG31" s="9">
        <f t="shared" si="46"/>
        <v>6.01791104</v>
      </c>
      <c r="AH31" s="9">
        <f t="shared" si="46"/>
        <v>6.05554449</v>
      </c>
      <c r="AI31" s="9">
        <f t="shared" si="46"/>
        <v>4.11079038</v>
      </c>
      <c r="AJ31" s="9">
        <f t="shared" si="46"/>
        <v>4.11079038</v>
      </c>
      <c r="AK31" s="9">
        <f t="shared" si="46"/>
        <v>2.0896611</v>
      </c>
      <c r="AL31" s="52">
        <f t="shared" si="46"/>
        <v>2.0851864</v>
      </c>
      <c r="AM31" s="9">
        <f t="shared" si="46"/>
        <v>0</v>
      </c>
      <c r="AN31" s="9">
        <f aca="true" t="shared" si="47" ref="AN31:AO31">+AN32+AN35</f>
        <v>0</v>
      </c>
      <c r="AO31" s="9">
        <f t="shared" si="47"/>
        <v>0</v>
      </c>
      <c r="AP31" s="9">
        <f aca="true" t="shared" si="48" ref="AP31:AQ31">+AP32+AP35</f>
        <v>0</v>
      </c>
      <c r="AQ31" s="9">
        <f t="shared" si="48"/>
        <v>0</v>
      </c>
      <c r="AR31" s="9">
        <f aca="true" t="shared" si="49" ref="AR31:AS31">+AR32+AR35</f>
        <v>0</v>
      </c>
      <c r="AS31" s="9">
        <f t="shared" si="49"/>
        <v>0</v>
      </c>
      <c r="AT31" s="9">
        <f aca="true" t="shared" si="50" ref="AT31:AU31">+AT32+AT35</f>
        <v>0</v>
      </c>
      <c r="AU31" s="9">
        <f t="shared" si="50"/>
        <v>0</v>
      </c>
      <c r="AV31" s="9">
        <f aca="true" t="shared" si="51" ref="AV31:AW31">+AV32+AV35</f>
        <v>0</v>
      </c>
      <c r="AW31" s="10">
        <f t="shared" si="51"/>
        <v>0</v>
      </c>
    </row>
    <row r="32" spans="1:49" ht="12.75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9">
        <f>+K33+K34</f>
        <v>0</v>
      </c>
      <c r="L32" s="39">
        <f aca="true" t="shared" si="52" ref="L32:N32">+L33+L34</f>
        <v>0</v>
      </c>
      <c r="M32" s="39">
        <f t="shared" si="52"/>
        <v>0</v>
      </c>
      <c r="N32" s="39">
        <f t="shared" si="52"/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53" ref="AA32:AM32">+AA33+AA34</f>
        <v>0</v>
      </c>
      <c r="AB32" s="39">
        <f t="shared" si="53"/>
        <v>0</v>
      </c>
      <c r="AC32" s="39">
        <f t="shared" si="53"/>
        <v>0</v>
      </c>
      <c r="AD32" s="39">
        <f t="shared" si="53"/>
        <v>0</v>
      </c>
      <c r="AE32" s="39">
        <f t="shared" si="53"/>
        <v>0</v>
      </c>
      <c r="AF32" s="39">
        <f t="shared" si="53"/>
        <v>0</v>
      </c>
      <c r="AG32" s="39">
        <f t="shared" si="53"/>
        <v>0</v>
      </c>
      <c r="AH32" s="39">
        <f t="shared" si="53"/>
        <v>0</v>
      </c>
      <c r="AI32" s="39">
        <f t="shared" si="53"/>
        <v>0</v>
      </c>
      <c r="AJ32" s="39">
        <f t="shared" si="53"/>
        <v>0</v>
      </c>
      <c r="AK32" s="39">
        <f t="shared" si="53"/>
        <v>0</v>
      </c>
      <c r="AL32" s="39">
        <f t="shared" si="53"/>
        <v>0</v>
      </c>
      <c r="AM32" s="39">
        <f t="shared" si="53"/>
        <v>0</v>
      </c>
      <c r="AN32" s="39">
        <f aca="true" t="shared" si="54" ref="AN32:AO32">+AN33+AN34</f>
        <v>0</v>
      </c>
      <c r="AO32" s="39">
        <f t="shared" si="54"/>
        <v>0</v>
      </c>
      <c r="AP32" s="39">
        <f aca="true" t="shared" si="55" ref="AP32:AQ32">+AP33+AP34</f>
        <v>0</v>
      </c>
      <c r="AQ32" s="39">
        <f t="shared" si="55"/>
        <v>0</v>
      </c>
      <c r="AR32" s="39">
        <f aca="true" t="shared" si="56" ref="AR32:AS32">+AR33+AR34</f>
        <v>0</v>
      </c>
      <c r="AS32" s="39">
        <f t="shared" si="56"/>
        <v>0</v>
      </c>
      <c r="AT32" s="39">
        <f aca="true" t="shared" si="57" ref="AT32:AU32">+AT33+AT34</f>
        <v>0</v>
      </c>
      <c r="AU32" s="39">
        <f t="shared" si="57"/>
        <v>0</v>
      </c>
      <c r="AV32" s="39">
        <f aca="true" t="shared" si="58" ref="AV32:AW32">+AV33+AV34</f>
        <v>0</v>
      </c>
      <c r="AW32" s="37">
        <f t="shared" si="58"/>
        <v>0</v>
      </c>
    </row>
    <row r="33" spans="1:49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9">
        <v>0</v>
      </c>
      <c r="L33" s="39">
        <v>0</v>
      </c>
      <c r="M33" s="39">
        <v>0</v>
      </c>
      <c r="N33" s="22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7">
        <v>0</v>
      </c>
    </row>
    <row r="34" spans="1:49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9">
        <v>0</v>
      </c>
      <c r="L34" s="39">
        <v>0</v>
      </c>
      <c r="M34" s="39">
        <v>0</v>
      </c>
      <c r="N34" s="22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7">
        <v>0</v>
      </c>
    </row>
    <row r="35" spans="1:49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9">
        <f>+K36+K37</f>
        <v>23.3195</v>
      </c>
      <c r="L35" s="39">
        <f aca="true" t="shared" si="59" ref="L35:N35">+L36+L37</f>
        <v>23.286</v>
      </c>
      <c r="M35" s="39">
        <f t="shared" si="59"/>
        <v>21.9886</v>
      </c>
      <c r="N35" s="39">
        <f t="shared" si="59"/>
        <v>22.04608702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60" ref="Z35:AM35">+Z36+Z37</f>
        <v>13.10824589</v>
      </c>
      <c r="AA35" s="39">
        <f t="shared" si="60"/>
        <v>11.40834177</v>
      </c>
      <c r="AB35" s="22">
        <f t="shared" si="60"/>
        <v>11.392257</v>
      </c>
      <c r="AC35" s="22">
        <f t="shared" si="60"/>
        <v>9.64214459</v>
      </c>
      <c r="AD35" s="22">
        <f t="shared" si="60"/>
        <v>9.641994</v>
      </c>
      <c r="AE35" s="22">
        <f t="shared" si="60"/>
        <v>7.848391889999999</v>
      </c>
      <c r="AF35" s="22">
        <f t="shared" si="60"/>
        <v>7.877216409999999</v>
      </c>
      <c r="AG35" s="22">
        <f t="shared" si="60"/>
        <v>6.01791104</v>
      </c>
      <c r="AH35" s="22">
        <f t="shared" si="60"/>
        <v>6.05554449</v>
      </c>
      <c r="AI35" s="22">
        <f t="shared" si="60"/>
        <v>4.11079038</v>
      </c>
      <c r="AJ35" s="22">
        <f t="shared" si="60"/>
        <v>4.11079038</v>
      </c>
      <c r="AK35" s="22">
        <f t="shared" si="60"/>
        <v>2.0896611</v>
      </c>
      <c r="AL35" s="39">
        <f t="shared" si="60"/>
        <v>2.0851864</v>
      </c>
      <c r="AM35" s="22">
        <f t="shared" si="60"/>
        <v>0</v>
      </c>
      <c r="AN35" s="22">
        <f aca="true" t="shared" si="61" ref="AN35:AO35">+AN36+AN37</f>
        <v>0</v>
      </c>
      <c r="AO35" s="22">
        <f t="shared" si="61"/>
        <v>0</v>
      </c>
      <c r="AP35" s="22">
        <f aca="true" t="shared" si="62" ref="AP35:AQ35">+AP36+AP37</f>
        <v>0</v>
      </c>
      <c r="AQ35" s="22">
        <f t="shared" si="62"/>
        <v>0</v>
      </c>
      <c r="AR35" s="22">
        <f aca="true" t="shared" si="63" ref="AR35:AS35">+AR36+AR37</f>
        <v>0</v>
      </c>
      <c r="AS35" s="22">
        <f t="shared" si="63"/>
        <v>0</v>
      </c>
      <c r="AT35" s="22">
        <f aca="true" t="shared" si="64" ref="AT35:AU35">+AT36+AT37</f>
        <v>0</v>
      </c>
      <c r="AU35" s="22">
        <f t="shared" si="64"/>
        <v>0</v>
      </c>
      <c r="AV35" s="22">
        <f aca="true" t="shared" si="65" ref="AV35:AW35">+AV36+AV37</f>
        <v>0</v>
      </c>
      <c r="AW35" s="49">
        <f t="shared" si="65"/>
        <v>0</v>
      </c>
    </row>
    <row r="36" spans="1:49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9">
        <v>0</v>
      </c>
      <c r="L36" s="39">
        <v>0</v>
      </c>
      <c r="M36" s="39">
        <v>0</v>
      </c>
      <c r="N36" s="22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7">
        <v>0</v>
      </c>
    </row>
    <row r="37" spans="1:49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40">
        <v>23.3195</v>
      </c>
      <c r="L37" s="40">
        <v>23.286</v>
      </c>
      <c r="M37" s="40">
        <v>21.9886</v>
      </c>
      <c r="N37" s="28">
        <v>22.04608702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1">
        <v>0</v>
      </c>
    </row>
    <row r="39" spans="1:13" ht="12.75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M40" s="14"/>
    </row>
    <row r="41" spans="1:39" ht="45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M41" s="14"/>
    </row>
    <row r="42" spans="1:39" ht="12.7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M42" s="14"/>
    </row>
    <row r="43" spans="1:39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AM43" s="14"/>
    </row>
    <row r="44" ht="12.75">
      <c r="AM44" s="14"/>
    </row>
    <row r="45" ht="12.75">
      <c r="AM45" s="14"/>
    </row>
    <row r="46" ht="12.75">
      <c r="AM46" s="14"/>
    </row>
    <row r="47" ht="12.75">
      <c r="AM47" s="14"/>
    </row>
    <row r="48" ht="12.75">
      <c r="AM48" s="14"/>
    </row>
    <row r="49" ht="12.75">
      <c r="AM49" s="14"/>
    </row>
    <row r="50" ht="12.75">
      <c r="AM50" s="14"/>
    </row>
    <row r="51" ht="12.75">
      <c r="AM51" s="14"/>
    </row>
    <row r="52" ht="12.75">
      <c r="AM52" s="14"/>
    </row>
    <row r="53" ht="12.75">
      <c r="AM53" s="14"/>
    </row>
    <row r="54" ht="12.75">
      <c r="AM54" s="14"/>
    </row>
    <row r="55" ht="12.75">
      <c r="AM55" s="14"/>
    </row>
    <row r="56" ht="12.75">
      <c r="AM56" s="14"/>
    </row>
    <row r="57" ht="12.75">
      <c r="AM57" s="14"/>
    </row>
    <row r="58" ht="12.75">
      <c r="AM58" s="14"/>
    </row>
    <row r="59" ht="12.75">
      <c r="AM59" s="14"/>
    </row>
    <row r="60" ht="12.75">
      <c r="AM60" s="14"/>
    </row>
    <row r="61" spans="30:49" ht="12.75"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30:49" ht="12.75"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89"/>
  <sheetViews>
    <sheetView tabSelected="1" workbookViewId="0" topLeftCell="A1">
      <pane xSplit="1" ySplit="5" topLeftCell="AL6" activePane="bottomRight" state="frozen"/>
      <selection pane="topRight" activeCell="B1" sqref="B1"/>
      <selection pane="bottomLeft" activeCell="A6" sqref="A6"/>
      <selection pane="bottomRight" activeCell="M40" sqref="M40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1.7109375" style="14" hidden="1" customWidth="1" outlineLevel="1"/>
    <col min="37" max="37" width="12.57421875" style="14" customWidth="1" collapsed="1"/>
    <col min="38" max="39" width="14.00390625" style="14" hidden="1" customWidth="1" outlineLevel="1"/>
    <col min="40" max="40" width="13.8515625" style="14" hidden="1" customWidth="1" outlineLevel="1"/>
    <col min="41" max="41" width="13.8515625" style="14" customWidth="1" collapsed="1"/>
    <col min="42" max="42" width="11.28125" style="14" hidden="1" customWidth="1" outlineLevel="1"/>
    <col min="43" max="43" width="11.140625" style="14" hidden="1" customWidth="1" outlineLevel="1"/>
    <col min="44" max="44" width="10.7109375" style="14" hidden="1" customWidth="1" outlineLevel="1"/>
    <col min="45" max="45" width="12.57421875" style="14" bestFit="1" customWidth="1" collapsed="1"/>
    <col min="46" max="48" width="12.57421875" style="14" bestFit="1" customWidth="1"/>
    <col min="49" max="49" width="10.7109375" style="14" bestFit="1" customWidth="1"/>
    <col min="50" max="50" width="9.140625" style="14" customWidth="1"/>
    <col min="51" max="76" width="16.140625" style="14" bestFit="1" customWidth="1"/>
    <col min="77" max="91" width="9.140625" style="14" customWidth="1"/>
    <col min="92" max="98" width="16.140625" style="14" bestFit="1" customWidth="1"/>
    <col min="99" max="16384" width="9.140625" style="14" customWidth="1"/>
  </cols>
  <sheetData>
    <row r="1" spans="1:43" ht="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26:49" ht="13.5" thickBot="1">
      <c r="Z4" s="65"/>
      <c r="AA4" s="65"/>
      <c r="AB4" s="65"/>
      <c r="AC4" s="65"/>
      <c r="AD4" s="66"/>
      <c r="AE4" s="63"/>
      <c r="AF4" s="66"/>
      <c r="AG4" s="63"/>
      <c r="AH4" s="63"/>
      <c r="AI4" s="66"/>
      <c r="AJ4" s="66"/>
      <c r="AK4" s="63"/>
      <c r="AL4" s="63"/>
      <c r="AM4" s="63"/>
      <c r="AN4" s="66"/>
      <c r="AO4" s="66"/>
      <c r="AP4" s="66"/>
      <c r="AQ4" s="67"/>
      <c r="AT4" s="70"/>
      <c r="AV4" s="70"/>
      <c r="AW4" s="70" t="s">
        <v>24</v>
      </c>
    </row>
    <row r="5" spans="1:49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3">
        <v>43465</v>
      </c>
    </row>
    <row r="6" spans="1:49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2"/>
      <c r="AP6" s="62"/>
      <c r="AQ6" s="62"/>
      <c r="AR6" s="62"/>
      <c r="AS6" s="17"/>
      <c r="AT6" s="62"/>
      <c r="AU6" s="62"/>
      <c r="AV6" s="62"/>
      <c r="AW6" s="71"/>
    </row>
    <row r="7" spans="1:98" ht="14.25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f>+K8+K11</f>
        <v>9754.7731897</v>
      </c>
      <c r="L7" s="12">
        <f aca="true" t="shared" si="0" ref="L7:N7">+L8+L11</f>
        <v>9674.38992915</v>
      </c>
      <c r="M7" s="12">
        <f t="shared" si="0"/>
        <v>9997.138428999999</v>
      </c>
      <c r="N7" s="12">
        <f t="shared" si="0"/>
        <v>10020.02912067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1" ref="Z7:AW7">+Z8+Z11</f>
        <v>13465.091718019998</v>
      </c>
      <c r="AA7" s="12">
        <f t="shared" si="1"/>
        <v>13465.391734160003</v>
      </c>
      <c r="AB7" s="12">
        <f t="shared" si="1"/>
        <v>12956.36597878</v>
      </c>
      <c r="AC7" s="12">
        <f t="shared" si="1"/>
        <v>13978.074865169998</v>
      </c>
      <c r="AD7" s="74">
        <f t="shared" si="1"/>
        <v>15020.61355717</v>
      </c>
      <c r="AE7" s="74">
        <f t="shared" si="1"/>
        <v>15921.922466469809</v>
      </c>
      <c r="AF7" s="74">
        <f t="shared" si="1"/>
        <v>18879.62238909981</v>
      </c>
      <c r="AG7" s="74">
        <f t="shared" si="1"/>
        <v>22723.555381179813</v>
      </c>
      <c r="AH7" s="12">
        <f t="shared" si="1"/>
        <v>24519.715774930002</v>
      </c>
      <c r="AI7" s="12">
        <f t="shared" si="1"/>
        <v>24407.76804062</v>
      </c>
      <c r="AJ7" s="12">
        <f t="shared" si="1"/>
        <v>23382.826874320002</v>
      </c>
      <c r="AK7" s="12">
        <f t="shared" si="1"/>
        <v>23217.23389973</v>
      </c>
      <c r="AL7" s="12">
        <f t="shared" si="1"/>
        <v>26692.527703419997</v>
      </c>
      <c r="AM7" s="12">
        <f t="shared" si="1"/>
        <v>26709.434931699998</v>
      </c>
      <c r="AN7" s="12">
        <f t="shared" si="1"/>
        <v>26620.50157881</v>
      </c>
      <c r="AO7" s="12">
        <f t="shared" si="1"/>
        <v>27858.2334073</v>
      </c>
      <c r="AP7" s="12">
        <f t="shared" si="1"/>
        <v>27400.69582586</v>
      </c>
      <c r="AQ7" s="12">
        <f t="shared" si="1"/>
        <v>27543.233289109998</v>
      </c>
      <c r="AR7" s="12">
        <f t="shared" si="1"/>
        <v>25788.3308532</v>
      </c>
      <c r="AS7" s="12">
        <f t="shared" si="1"/>
        <v>25904.1672662859</v>
      </c>
      <c r="AT7" s="12">
        <f t="shared" si="1"/>
        <v>24887.07378489</v>
      </c>
      <c r="AU7" s="12">
        <f t="shared" si="1"/>
        <v>24811.20752959</v>
      </c>
      <c r="AV7" s="12">
        <f t="shared" si="1"/>
        <v>24610.54032558</v>
      </c>
      <c r="AW7" s="42">
        <f t="shared" si="1"/>
        <v>24429.909482529998</v>
      </c>
      <c r="AX7" s="73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</row>
    <row r="8" spans="1:95" ht="12.75">
      <c r="A8" s="29" t="s">
        <v>21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f>+K9+K10</f>
        <v>5709.017358529999</v>
      </c>
      <c r="L8" s="39">
        <f aca="true" t="shared" si="2" ref="L8:N8">+L9+L10</f>
        <v>5649.99267425</v>
      </c>
      <c r="M8" s="39">
        <f t="shared" si="2"/>
        <v>5865.18192481</v>
      </c>
      <c r="N8" s="39">
        <f t="shared" si="2"/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3" ref="Z8:AW8">+Z9+Z10</f>
        <v>8500.358876369999</v>
      </c>
      <c r="AA8" s="39">
        <f t="shared" si="3"/>
        <v>8635.474796780003</v>
      </c>
      <c r="AB8" s="39">
        <f t="shared" si="3"/>
        <v>8174.509819919999</v>
      </c>
      <c r="AC8" s="39">
        <f t="shared" si="3"/>
        <v>8453.227162539999</v>
      </c>
      <c r="AD8" s="75">
        <f t="shared" si="3"/>
        <v>9451.930458219998</v>
      </c>
      <c r="AE8" s="75">
        <f t="shared" si="3"/>
        <v>10398.912053519998</v>
      </c>
      <c r="AF8" s="75">
        <f t="shared" si="3"/>
        <v>13393.25318155</v>
      </c>
      <c r="AG8" s="75">
        <f t="shared" si="3"/>
        <v>13880.84466482</v>
      </c>
      <c r="AH8" s="39">
        <f t="shared" si="3"/>
        <v>18406.121287410002</v>
      </c>
      <c r="AI8" s="39">
        <f t="shared" si="3"/>
        <v>18508.41487244</v>
      </c>
      <c r="AJ8" s="39">
        <f t="shared" si="3"/>
        <v>17473.09849113</v>
      </c>
      <c r="AK8" s="22">
        <f t="shared" si="3"/>
        <v>17316.98629753</v>
      </c>
      <c r="AL8" s="22">
        <f t="shared" si="3"/>
        <v>21026.469139729998</v>
      </c>
      <c r="AM8" s="22">
        <f t="shared" si="3"/>
        <v>21135.89705076</v>
      </c>
      <c r="AN8" s="22">
        <f t="shared" si="3"/>
        <v>20975.6042188</v>
      </c>
      <c r="AO8" s="22">
        <f t="shared" si="3"/>
        <v>20971.21252374</v>
      </c>
      <c r="AP8" s="22">
        <f t="shared" si="3"/>
        <v>20465.17855484</v>
      </c>
      <c r="AQ8" s="22">
        <f t="shared" si="3"/>
        <v>20600.988309379998</v>
      </c>
      <c r="AR8" s="22">
        <f t="shared" si="3"/>
        <v>18964.43298872</v>
      </c>
      <c r="AS8" s="22">
        <f t="shared" si="3"/>
        <v>19125.7024170359</v>
      </c>
      <c r="AT8" s="22">
        <f t="shared" si="3"/>
        <v>18156.72772882</v>
      </c>
      <c r="AU8" s="22">
        <f t="shared" si="3"/>
        <v>18152.56517676</v>
      </c>
      <c r="AV8" s="22">
        <f t="shared" si="3"/>
        <v>18077.72387817</v>
      </c>
      <c r="AW8" s="49">
        <f t="shared" si="3"/>
        <v>17901.68445398</v>
      </c>
      <c r="AX8" s="73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73"/>
      <c r="CL8" s="73"/>
      <c r="CM8" s="73"/>
      <c r="CN8" s="73"/>
      <c r="CO8" s="73"/>
      <c r="CP8" s="73"/>
      <c r="CQ8" s="73"/>
    </row>
    <row r="9" spans="1:95" ht="12.75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75">
        <v>1183.79028432</v>
      </c>
      <c r="AE9" s="75">
        <v>2169.30182992</v>
      </c>
      <c r="AF9" s="75">
        <v>1872.19936692</v>
      </c>
      <c r="AG9" s="75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49">
        <v>0</v>
      </c>
      <c r="AX9" s="73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73"/>
      <c r="CL9" s="73"/>
      <c r="CM9" s="73"/>
      <c r="CN9" s="73"/>
      <c r="CO9" s="73"/>
      <c r="CP9" s="73"/>
      <c r="CQ9" s="73"/>
    </row>
    <row r="10" spans="1:95" ht="12.75">
      <c r="A10" s="19" t="s">
        <v>11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75">
        <v>8268.1401739</v>
      </c>
      <c r="AE10" s="75">
        <v>8229.610223599999</v>
      </c>
      <c r="AF10" s="75">
        <v>11521.05381463</v>
      </c>
      <c r="AG10" s="75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22">
        <v>18152.56517676</v>
      </c>
      <c r="AV10" s="22">
        <v>18077.72387817</v>
      </c>
      <c r="AW10" s="49">
        <v>17901.68445398</v>
      </c>
      <c r="AX10" s="73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73"/>
      <c r="CL10" s="73"/>
      <c r="CM10" s="73"/>
      <c r="CN10" s="73"/>
      <c r="CO10" s="73"/>
      <c r="CP10" s="73"/>
      <c r="CQ10" s="73"/>
    </row>
    <row r="11" spans="1:95" ht="12.75">
      <c r="A11" s="13" t="s">
        <v>12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f>+K12+K13</f>
        <v>4045.75583117</v>
      </c>
      <c r="L11" s="39">
        <f aca="true" t="shared" si="4" ref="L11:N11">+L12+L13</f>
        <v>4024.3972549000005</v>
      </c>
      <c r="M11" s="39">
        <f t="shared" si="4"/>
        <v>4131.95650419</v>
      </c>
      <c r="N11" s="39">
        <f t="shared" si="4"/>
        <v>4149.1063425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5" ref="Z11:AA11">+Z12+Z13</f>
        <v>4964.7328416499995</v>
      </c>
      <c r="AA11" s="39">
        <f t="shared" si="5"/>
        <v>4829.91693738</v>
      </c>
      <c r="AB11" s="39">
        <f aca="true" t="shared" si="6" ref="AB11">+AB12+AB13</f>
        <v>4781.856158860001</v>
      </c>
      <c r="AC11" s="39">
        <f aca="true" t="shared" si="7" ref="AC11:AW11">+AC12+AC13</f>
        <v>5524.84770263</v>
      </c>
      <c r="AD11" s="75">
        <f t="shared" si="7"/>
        <v>5568.68309895</v>
      </c>
      <c r="AE11" s="75">
        <f t="shared" si="7"/>
        <v>5523.01041294981</v>
      </c>
      <c r="AF11" s="75">
        <f t="shared" si="7"/>
        <v>5486.369207549812</v>
      </c>
      <c r="AG11" s="75">
        <f t="shared" si="7"/>
        <v>8842.710716359812</v>
      </c>
      <c r="AH11" s="39">
        <f t="shared" si="7"/>
        <v>6113.59448752</v>
      </c>
      <c r="AI11" s="39">
        <f t="shared" si="7"/>
        <v>5899.353168180001</v>
      </c>
      <c r="AJ11" s="39">
        <f t="shared" si="7"/>
        <v>5909.72838319</v>
      </c>
      <c r="AK11" s="22">
        <f t="shared" si="7"/>
        <v>5900.2476022</v>
      </c>
      <c r="AL11" s="22">
        <f t="shared" si="7"/>
        <v>5666.05856369</v>
      </c>
      <c r="AM11" s="72">
        <f t="shared" si="7"/>
        <v>5573.53788094</v>
      </c>
      <c r="AN11" s="72">
        <f t="shared" si="7"/>
        <v>5644.897360009999</v>
      </c>
      <c r="AO11" s="72">
        <f t="shared" si="7"/>
        <v>6887.02088356</v>
      </c>
      <c r="AP11" s="22">
        <f t="shared" si="7"/>
        <v>6935.5172710199995</v>
      </c>
      <c r="AQ11" s="22">
        <f t="shared" si="7"/>
        <v>6942.24497973</v>
      </c>
      <c r="AR11" s="22">
        <f t="shared" si="7"/>
        <v>6823.89786448</v>
      </c>
      <c r="AS11" s="22">
        <f t="shared" si="7"/>
        <v>6778.464849249999</v>
      </c>
      <c r="AT11" s="22">
        <f t="shared" si="7"/>
        <v>6730.34605607</v>
      </c>
      <c r="AU11" s="22">
        <f t="shared" si="7"/>
        <v>6658.64235283</v>
      </c>
      <c r="AV11" s="22">
        <f t="shared" si="7"/>
        <v>6532.81644741</v>
      </c>
      <c r="AW11" s="49">
        <f t="shared" si="7"/>
        <v>6528.2250285499995</v>
      </c>
      <c r="AX11" s="73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73"/>
      <c r="CL11" s="73"/>
      <c r="CM11" s="73"/>
      <c r="CN11" s="73"/>
      <c r="CO11" s="73"/>
      <c r="CP11" s="73"/>
      <c r="CQ11" s="73"/>
    </row>
    <row r="12" spans="1:95" ht="12.75">
      <c r="A12" s="19" t="s">
        <v>10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75">
        <v>40.68938075</v>
      </c>
      <c r="AE12" s="75">
        <v>46.31559589</v>
      </c>
      <c r="AF12" s="75">
        <v>45.71842628</v>
      </c>
      <c r="AG12" s="75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22">
        <v>14.34696275</v>
      </c>
      <c r="AV12" s="22">
        <v>5.633428750000004</v>
      </c>
      <c r="AW12" s="49">
        <v>11.919985740000001</v>
      </c>
      <c r="AX12" s="73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73"/>
      <c r="CL12" s="73"/>
      <c r="CM12" s="73"/>
      <c r="CN12" s="73"/>
      <c r="CO12" s="73"/>
      <c r="CP12" s="73"/>
      <c r="CQ12" s="73"/>
    </row>
    <row r="13" spans="1:95" ht="12.75">
      <c r="A13" s="19" t="s">
        <v>11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4030.55724941</v>
      </c>
      <c r="L13" s="39">
        <v>4015.5669354300003</v>
      </c>
      <c r="M13" s="39">
        <v>4110.80161325</v>
      </c>
      <c r="N13" s="22">
        <v>4130.96247545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75">
        <v>5527.9937182</v>
      </c>
      <c r="AE13" s="75">
        <v>5476.694817059811</v>
      </c>
      <c r="AF13" s="75">
        <v>5440.650781269812</v>
      </c>
      <c r="AG13" s="75">
        <v>5474.8462163598115</v>
      </c>
      <c r="AH13" s="39">
        <v>5757.09921873</v>
      </c>
      <c r="AI13" s="39">
        <v>5693.111943320001</v>
      </c>
      <c r="AJ13" s="39">
        <v>5689.4876113</v>
      </c>
      <c r="AK13" s="22">
        <v>5701.64804414</v>
      </c>
      <c r="AL13" s="22">
        <v>5621.41526369</v>
      </c>
      <c r="AM13" s="22">
        <v>5547.97809494</v>
      </c>
      <c r="AN13" s="22">
        <v>5622.073128009999</v>
      </c>
      <c r="AO13" s="22">
        <v>6793.74208568</v>
      </c>
      <c r="AP13" s="22">
        <v>6877.4946856199995</v>
      </c>
      <c r="AQ13" s="22">
        <v>6920.15835195</v>
      </c>
      <c r="AR13" s="22">
        <v>6807.03884148</v>
      </c>
      <c r="AS13" s="22">
        <v>6752.035270889999</v>
      </c>
      <c r="AT13" s="22">
        <v>6715.5943658099995</v>
      </c>
      <c r="AU13" s="22">
        <v>6644.29539008</v>
      </c>
      <c r="AV13" s="22">
        <v>6527.18301866</v>
      </c>
      <c r="AW13" s="49">
        <v>6516.30504281</v>
      </c>
      <c r="AX13" s="73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73"/>
      <c r="CL13" s="73"/>
      <c r="CM13" s="73"/>
      <c r="CN13" s="73"/>
      <c r="CO13" s="73"/>
      <c r="CP13" s="73"/>
      <c r="CQ13" s="73"/>
    </row>
    <row r="14" spans="1:95" ht="12.75">
      <c r="A14" s="20"/>
      <c r="B14" s="33"/>
      <c r="C14" s="33"/>
      <c r="D14" s="33"/>
      <c r="E14" s="68"/>
      <c r="F14" s="68"/>
      <c r="G14" s="68"/>
      <c r="H14" s="68"/>
      <c r="I14" s="68"/>
      <c r="J14" s="68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71"/>
      <c r="AX14" s="73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73"/>
      <c r="CL14" s="73"/>
      <c r="CM14" s="73"/>
      <c r="CN14" s="73"/>
      <c r="CO14" s="73"/>
      <c r="CP14" s="73"/>
      <c r="CQ14" s="73"/>
    </row>
    <row r="15" spans="1:95" ht="12.75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f>+K16+K19</f>
        <v>9493.50147845</v>
      </c>
      <c r="L15" s="9">
        <f aca="true" t="shared" si="8" ref="L15:N15">+L16+L19</f>
        <v>9392.46000245</v>
      </c>
      <c r="M15" s="9">
        <f t="shared" si="8"/>
        <v>9675.42221245</v>
      </c>
      <c r="N15" s="9">
        <f t="shared" si="8"/>
        <v>9709.02476145</v>
      </c>
      <c r="O15" s="9">
        <v>9943.470935000001</v>
      </c>
      <c r="P15" s="9">
        <v>10575.77741</v>
      </c>
      <c r="Q15" s="9">
        <v>11019.734348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9" ref="Z15:AW15">+Z16+Z19</f>
        <v>13155.844667360001</v>
      </c>
      <c r="AA15" s="9">
        <f t="shared" si="9"/>
        <v>13195.1552095</v>
      </c>
      <c r="AB15" s="9">
        <f t="shared" si="9"/>
        <v>12693.75564252</v>
      </c>
      <c r="AC15" s="9">
        <f t="shared" si="9"/>
        <v>13753.43167899</v>
      </c>
      <c r="AD15" s="9">
        <f t="shared" si="9"/>
        <v>14756.69854757</v>
      </c>
      <c r="AE15" s="9">
        <f t="shared" si="9"/>
        <v>15661.47687586</v>
      </c>
      <c r="AF15" s="9">
        <f t="shared" si="9"/>
        <v>18624.853693049998</v>
      </c>
      <c r="AG15" s="9">
        <f t="shared" si="9"/>
        <v>22475.59750542</v>
      </c>
      <c r="AH15" s="52">
        <f t="shared" si="9"/>
        <v>24270.10917082</v>
      </c>
      <c r="AI15" s="9">
        <f t="shared" si="9"/>
        <v>24132.22282028</v>
      </c>
      <c r="AJ15" s="9">
        <f t="shared" si="9"/>
        <v>23099.59338458</v>
      </c>
      <c r="AK15" s="9">
        <f t="shared" si="9"/>
        <v>22927.49132024</v>
      </c>
      <c r="AL15" s="52">
        <f t="shared" si="9"/>
        <v>26386.488264069998</v>
      </c>
      <c r="AM15" s="9">
        <f t="shared" si="9"/>
        <v>26406.19573998</v>
      </c>
      <c r="AN15" s="9">
        <f t="shared" si="9"/>
        <v>26259.71360603</v>
      </c>
      <c r="AO15" s="9">
        <f t="shared" si="9"/>
        <v>27475.96361816</v>
      </c>
      <c r="AP15" s="9">
        <f t="shared" si="9"/>
        <v>26978.94218618</v>
      </c>
      <c r="AQ15" s="9">
        <f t="shared" si="9"/>
        <v>27182.80405783</v>
      </c>
      <c r="AR15" s="9">
        <f t="shared" si="9"/>
        <v>25464.74269664</v>
      </c>
      <c r="AS15" s="9">
        <f t="shared" si="9"/>
        <v>25612.80482108</v>
      </c>
      <c r="AT15" s="9">
        <f t="shared" si="9"/>
        <v>24491.81283911</v>
      </c>
      <c r="AU15" s="9">
        <f t="shared" si="9"/>
        <v>24296.1294516</v>
      </c>
      <c r="AV15" s="9">
        <f t="shared" si="9"/>
        <v>24103.99531175</v>
      </c>
      <c r="AW15" s="10">
        <f t="shared" si="9"/>
        <v>23890.91139486</v>
      </c>
      <c r="AX15" s="73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73"/>
      <c r="CL15" s="73"/>
      <c r="CM15" s="73"/>
      <c r="CN15" s="73"/>
      <c r="CO15" s="73"/>
      <c r="CP15" s="73"/>
      <c r="CQ15" s="73"/>
    </row>
    <row r="16" spans="1:95" ht="12.75">
      <c r="A16" s="29" t="s">
        <v>21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f>+K17+K18</f>
        <v>5922.967</v>
      </c>
      <c r="L16" s="39">
        <f aca="true" t="shared" si="10" ref="L16:N16">+L17+L18</f>
        <v>5864.2552</v>
      </c>
      <c r="M16" s="39">
        <f t="shared" si="10"/>
        <v>6092.1182</v>
      </c>
      <c r="N16" s="39">
        <f t="shared" si="10"/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1" ref="Z16:AW16">+Z17+Z18</f>
        <v>8933.11462561</v>
      </c>
      <c r="AA16" s="39">
        <f t="shared" si="11"/>
        <v>9083.992431310002</v>
      </c>
      <c r="AB16" s="39">
        <f t="shared" si="11"/>
        <v>8627.22738703</v>
      </c>
      <c r="AC16" s="39">
        <f t="shared" si="11"/>
        <v>8935.73134628</v>
      </c>
      <c r="AD16" s="39">
        <f t="shared" si="11"/>
        <v>9906.25102985</v>
      </c>
      <c r="AE16" s="39">
        <f t="shared" si="11"/>
        <v>10883.58434011</v>
      </c>
      <c r="AF16" s="39">
        <f t="shared" si="11"/>
        <v>13903.69769564</v>
      </c>
      <c r="AG16" s="39">
        <f t="shared" si="11"/>
        <v>14419.56367571</v>
      </c>
      <c r="AH16" s="39">
        <f t="shared" si="11"/>
        <v>18952.36785789</v>
      </c>
      <c r="AI16" s="39">
        <f t="shared" si="11"/>
        <v>19056.63337453</v>
      </c>
      <c r="AJ16" s="39">
        <f t="shared" si="11"/>
        <v>18020.0391422</v>
      </c>
      <c r="AK16" s="22">
        <f t="shared" si="11"/>
        <v>17890.07850914</v>
      </c>
      <c r="AL16" s="22">
        <f t="shared" si="11"/>
        <v>21573.47691653</v>
      </c>
      <c r="AM16" s="22">
        <f t="shared" si="11"/>
        <v>21674.2747898</v>
      </c>
      <c r="AN16" s="22">
        <f t="shared" si="11"/>
        <v>21490.45505004</v>
      </c>
      <c r="AO16" s="22">
        <f t="shared" si="11"/>
        <v>21490.04885264</v>
      </c>
      <c r="AP16" s="22">
        <f t="shared" si="11"/>
        <v>20934.61475002</v>
      </c>
      <c r="AQ16" s="22">
        <f t="shared" si="11"/>
        <v>21139.37445562</v>
      </c>
      <c r="AR16" s="22">
        <f t="shared" si="11"/>
        <v>19540.23623102</v>
      </c>
      <c r="AS16" s="22">
        <f t="shared" si="11"/>
        <v>19732.60479659</v>
      </c>
      <c r="AT16" s="22">
        <f t="shared" si="11"/>
        <v>18658.76401621</v>
      </c>
      <c r="AU16" s="22">
        <f t="shared" si="11"/>
        <v>18657.8756045</v>
      </c>
      <c r="AV16" s="22">
        <f t="shared" si="11"/>
        <v>18586.08048181</v>
      </c>
      <c r="AW16" s="49">
        <f t="shared" si="11"/>
        <v>18412.69805023</v>
      </c>
      <c r="AX16" s="73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73"/>
      <c r="CL16" s="73"/>
      <c r="CM16" s="73"/>
      <c r="CN16" s="73"/>
      <c r="CO16" s="73"/>
      <c r="CP16" s="73"/>
      <c r="CQ16" s="73"/>
    </row>
    <row r="17" spans="1:95" ht="12.75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75">
        <v>1185.218505</v>
      </c>
      <c r="AE17" s="75">
        <v>2170.726734</v>
      </c>
      <c r="AF17" s="75">
        <v>1872.250226</v>
      </c>
      <c r="AG17" s="75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7">
        <v>0</v>
      </c>
      <c r="AX17" s="73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73"/>
      <c r="CL17" s="73"/>
      <c r="CM17" s="73"/>
      <c r="CN17" s="73"/>
      <c r="CO17" s="73"/>
      <c r="CP17" s="73"/>
      <c r="CQ17" s="73"/>
    </row>
    <row r="18" spans="1:95" ht="12.75">
      <c r="A18" s="19" t="s">
        <v>11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75">
        <v>8721.03252485</v>
      </c>
      <c r="AE18" s="75">
        <v>8712.85760611</v>
      </c>
      <c r="AF18" s="75">
        <v>12031.44746964</v>
      </c>
      <c r="AG18" s="75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9">
        <v>18586.08048181</v>
      </c>
      <c r="AW18" s="37">
        <v>18412.69805023</v>
      </c>
      <c r="AX18" s="73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73"/>
      <c r="CL18" s="73"/>
      <c r="CM18" s="73"/>
      <c r="CN18" s="73"/>
      <c r="CO18" s="73"/>
      <c r="CP18" s="73"/>
      <c r="CQ18" s="73"/>
    </row>
    <row r="19" spans="1:95" ht="12.75">
      <c r="A19" s="13" t="s">
        <v>12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f>+K20+K21</f>
        <v>3570.53447845</v>
      </c>
      <c r="L19" s="39">
        <f aca="true" t="shared" si="12" ref="L19:N19">+L20+L21</f>
        <v>3528.20480245</v>
      </c>
      <c r="M19" s="39">
        <f t="shared" si="12"/>
        <v>3583.30401245</v>
      </c>
      <c r="N19" s="39">
        <f t="shared" si="12"/>
        <v>3596.39576145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3" ref="Z19:AW19">+Z20+Z21</f>
        <v>4222.73004175</v>
      </c>
      <c r="AA19" s="39">
        <f t="shared" si="13"/>
        <v>4111.16277819</v>
      </c>
      <c r="AB19" s="39">
        <f t="shared" si="13"/>
        <v>4066.52825549</v>
      </c>
      <c r="AC19" s="39">
        <f t="shared" si="13"/>
        <v>4817.70033271</v>
      </c>
      <c r="AD19" s="75">
        <f t="shared" si="13"/>
        <v>4850.44751772</v>
      </c>
      <c r="AE19" s="75">
        <f t="shared" si="13"/>
        <v>4777.89253575</v>
      </c>
      <c r="AF19" s="75">
        <f t="shared" si="13"/>
        <v>4721.15599741</v>
      </c>
      <c r="AG19" s="75">
        <f t="shared" si="13"/>
        <v>8056.03382971</v>
      </c>
      <c r="AH19" s="39">
        <f t="shared" si="13"/>
        <v>5317.74131293</v>
      </c>
      <c r="AI19" s="39">
        <f t="shared" si="13"/>
        <v>5075.589445750001</v>
      </c>
      <c r="AJ19" s="39">
        <f t="shared" si="13"/>
        <v>5079.55424238</v>
      </c>
      <c r="AK19" s="39">
        <f t="shared" si="13"/>
        <v>5037.4128111</v>
      </c>
      <c r="AL19" s="39">
        <f t="shared" si="13"/>
        <v>4813.01134754</v>
      </c>
      <c r="AM19" s="39">
        <f t="shared" si="13"/>
        <v>4731.92095018</v>
      </c>
      <c r="AN19" s="39">
        <f t="shared" si="13"/>
        <v>4769.25855599</v>
      </c>
      <c r="AO19" s="39">
        <f t="shared" si="13"/>
        <v>5985.91476552</v>
      </c>
      <c r="AP19" s="39">
        <f t="shared" si="13"/>
        <v>6044.32743616</v>
      </c>
      <c r="AQ19" s="39">
        <f t="shared" si="13"/>
        <v>6043.429602210001</v>
      </c>
      <c r="AR19" s="39">
        <f t="shared" si="13"/>
        <v>5924.50646562</v>
      </c>
      <c r="AS19" s="39">
        <f t="shared" si="13"/>
        <v>5880.20002449</v>
      </c>
      <c r="AT19" s="39">
        <f t="shared" si="13"/>
        <v>5833.0488229</v>
      </c>
      <c r="AU19" s="39">
        <f t="shared" si="13"/>
        <v>5638.2538471</v>
      </c>
      <c r="AV19" s="39">
        <f t="shared" si="13"/>
        <v>5517.914829939999</v>
      </c>
      <c r="AW19" s="37">
        <f t="shared" si="13"/>
        <v>5478.2133446299995</v>
      </c>
      <c r="AX19" s="73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73"/>
      <c r="CL19" s="73"/>
      <c r="CM19" s="73"/>
      <c r="CN19" s="73"/>
      <c r="CO19" s="73"/>
      <c r="CP19" s="73"/>
      <c r="CQ19" s="73"/>
    </row>
    <row r="20" spans="1:95" ht="12.75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75">
        <v>1.786</v>
      </c>
      <c r="AE20" s="75">
        <v>1.786</v>
      </c>
      <c r="AF20" s="75">
        <v>1.786</v>
      </c>
      <c r="AG20" s="75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9">
        <v>1.35611575</v>
      </c>
      <c r="AV20" s="39">
        <v>1.18211575</v>
      </c>
      <c r="AW20" s="37">
        <v>1.03184574</v>
      </c>
      <c r="AX20" s="73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73"/>
      <c r="CL20" s="73"/>
      <c r="CM20" s="73"/>
      <c r="CN20" s="73"/>
      <c r="CO20" s="73"/>
      <c r="CP20" s="73"/>
      <c r="CQ20" s="73"/>
    </row>
    <row r="21" spans="1:95" ht="12.75">
      <c r="A21" s="19" t="s">
        <v>11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3569.21847845</v>
      </c>
      <c r="L21" s="39">
        <v>3526.88880245</v>
      </c>
      <c r="M21" s="39">
        <v>3573.48801245</v>
      </c>
      <c r="N21" s="22">
        <v>3591.88876145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75">
        <v>4848.66151772</v>
      </c>
      <c r="AE21" s="75">
        <v>4776.10653575</v>
      </c>
      <c r="AF21" s="75">
        <v>4719.36999741</v>
      </c>
      <c r="AG21" s="75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4812.23434754</v>
      </c>
      <c r="AM21" s="39">
        <v>4729.52095018</v>
      </c>
      <c r="AN21" s="39">
        <v>4766.68155599</v>
      </c>
      <c r="AO21" s="39">
        <v>5911.94922864</v>
      </c>
      <c r="AP21" s="39">
        <v>6004.24972776</v>
      </c>
      <c r="AQ21" s="39">
        <v>6038.52715743</v>
      </c>
      <c r="AR21" s="39">
        <v>5924.50646562</v>
      </c>
      <c r="AS21" s="39">
        <v>5871.38641741</v>
      </c>
      <c r="AT21" s="39">
        <v>5831.45882292</v>
      </c>
      <c r="AU21" s="39">
        <v>5636.89773135</v>
      </c>
      <c r="AV21" s="39">
        <v>5516.73271419</v>
      </c>
      <c r="AW21" s="37">
        <v>5477.18149889</v>
      </c>
      <c r="AX21" s="73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73"/>
      <c r="CL21" s="73"/>
      <c r="CM21" s="73"/>
      <c r="CN21" s="73"/>
      <c r="CO21" s="73"/>
      <c r="CP21" s="73"/>
      <c r="CQ21" s="73"/>
    </row>
    <row r="22" spans="1:95" ht="12.75">
      <c r="A22" s="25"/>
      <c r="B22" s="34"/>
      <c r="C22" s="3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71"/>
      <c r="AX22" s="73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73"/>
      <c r="CL22" s="73"/>
      <c r="CM22" s="73"/>
      <c r="CN22" s="73"/>
      <c r="CO22" s="73"/>
      <c r="CP22" s="73"/>
      <c r="CQ22" s="73"/>
    </row>
    <row r="23" spans="1:95" ht="12.75">
      <c r="A23" s="7" t="s">
        <v>14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f>+K24+K27</f>
        <v>541.45799134</v>
      </c>
      <c r="L23" s="9">
        <f aca="true" t="shared" si="14" ref="L23:N23">+L24+L27</f>
        <v>568.05139482</v>
      </c>
      <c r="M23" s="9">
        <f t="shared" si="14"/>
        <v>650.6119683799999</v>
      </c>
      <c r="N23" s="9">
        <f t="shared" si="14"/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5" ref="Z23:AW23">+Z24+Z27</f>
        <v>938.7460195799999</v>
      </c>
      <c r="AA23" s="9">
        <f t="shared" si="15"/>
        <v>900.5774807</v>
      </c>
      <c r="AB23" s="9">
        <f t="shared" si="15"/>
        <v>915.57701521</v>
      </c>
      <c r="AC23" s="9">
        <f t="shared" si="15"/>
        <v>929.33665837</v>
      </c>
      <c r="AD23" s="9">
        <f t="shared" si="15"/>
        <v>930.07187839</v>
      </c>
      <c r="AE23" s="9">
        <f t="shared" si="15"/>
        <v>948.24512902</v>
      </c>
      <c r="AF23" s="9">
        <f t="shared" si="15"/>
        <v>980.76097171</v>
      </c>
      <c r="AG23" s="9">
        <f t="shared" si="15"/>
        <v>1029.3432302699998</v>
      </c>
      <c r="AH23" s="9">
        <f t="shared" si="15"/>
        <v>1063.88901281</v>
      </c>
      <c r="AI23" s="9">
        <f t="shared" si="15"/>
        <v>1132.9107582699999</v>
      </c>
      <c r="AJ23" s="9">
        <f t="shared" si="15"/>
        <v>1161.53735203</v>
      </c>
      <c r="AK23" s="9">
        <f t="shared" si="15"/>
        <v>1224.47030279</v>
      </c>
      <c r="AL23" s="52">
        <f t="shared" si="15"/>
        <v>1156.5361372599998</v>
      </c>
      <c r="AM23" s="9">
        <f t="shared" si="15"/>
        <v>1152.0631010299999</v>
      </c>
      <c r="AN23" s="9">
        <f t="shared" si="15"/>
        <v>1160.96048744</v>
      </c>
      <c r="AO23" s="9">
        <f t="shared" si="15"/>
        <v>1164.57499861</v>
      </c>
      <c r="AP23" s="9">
        <f t="shared" si="15"/>
        <v>1140.67407562</v>
      </c>
      <c r="AQ23" s="9">
        <f t="shared" si="15"/>
        <v>1130.76691096</v>
      </c>
      <c r="AR23" s="9">
        <f t="shared" si="15"/>
        <v>1128.55372786</v>
      </c>
      <c r="AS23" s="9">
        <f t="shared" si="15"/>
        <v>1169.47181135</v>
      </c>
      <c r="AT23" s="9">
        <f t="shared" si="15"/>
        <v>1168.32830717</v>
      </c>
      <c r="AU23" s="9">
        <f t="shared" si="15"/>
        <v>1285.8176732799998</v>
      </c>
      <c r="AV23" s="9">
        <f t="shared" si="15"/>
        <v>1280.7966006299998</v>
      </c>
      <c r="AW23" s="10">
        <f t="shared" si="15"/>
        <v>1334.1032253600001</v>
      </c>
      <c r="AX23" s="73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73"/>
      <c r="CL23" s="73"/>
      <c r="CM23" s="73"/>
      <c r="CN23" s="73"/>
      <c r="CO23" s="73"/>
      <c r="CP23" s="73"/>
      <c r="CQ23" s="73"/>
    </row>
    <row r="24" spans="1:95" ht="12.75">
      <c r="A24" s="29" t="s">
        <v>21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f>+K25+K26</f>
        <v>64.25613862</v>
      </c>
      <c r="L24" s="39">
        <f aca="true" t="shared" si="16" ref="L24:N24">+L25+L26</f>
        <v>72.51494237</v>
      </c>
      <c r="M24" s="39">
        <f t="shared" si="16"/>
        <v>75.48807664</v>
      </c>
      <c r="N24" s="39">
        <f t="shared" si="16"/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17" ref="Z24:AW24">+Z25+Z26</f>
        <v>109.95423057</v>
      </c>
      <c r="AA24" s="39">
        <f t="shared" si="17"/>
        <v>103.53824628</v>
      </c>
      <c r="AB24" s="39">
        <f>+AB25+AB26</f>
        <v>102.2053267</v>
      </c>
      <c r="AC24" s="39">
        <f t="shared" si="17"/>
        <v>98.11043304</v>
      </c>
      <c r="AD24" s="39">
        <f t="shared" si="17"/>
        <v>96.1028816</v>
      </c>
      <c r="AE24" s="39">
        <f t="shared" si="17"/>
        <v>92.23577592</v>
      </c>
      <c r="AF24" s="39">
        <f t="shared" si="17"/>
        <v>90.04871902</v>
      </c>
      <c r="AG24" s="39">
        <f t="shared" si="17"/>
        <v>85.99373027</v>
      </c>
      <c r="AH24" s="39">
        <f t="shared" si="17"/>
        <v>83.98661353</v>
      </c>
      <c r="AI24" s="39">
        <f t="shared" si="17"/>
        <v>92.71468192</v>
      </c>
      <c r="AJ24" s="39">
        <f t="shared" si="17"/>
        <v>100.153</v>
      </c>
      <c r="AK24" s="39">
        <f t="shared" si="17"/>
        <v>95.45757579</v>
      </c>
      <c r="AL24" s="39">
        <f t="shared" si="17"/>
        <v>94.05520951000001</v>
      </c>
      <c r="AM24" s="22">
        <f t="shared" si="17"/>
        <v>118.66817526999999</v>
      </c>
      <c r="AN24" s="22">
        <f t="shared" si="17"/>
        <v>126.40616342</v>
      </c>
      <c r="AO24" s="22">
        <f t="shared" si="17"/>
        <v>122.61219157</v>
      </c>
      <c r="AP24" s="22">
        <f t="shared" si="17"/>
        <v>121.56588076</v>
      </c>
      <c r="AQ24" s="22">
        <f t="shared" si="17"/>
        <v>109.88609444</v>
      </c>
      <c r="AR24" s="22">
        <f t="shared" si="17"/>
        <v>107.51728364</v>
      </c>
      <c r="AS24" s="22">
        <f t="shared" si="17"/>
        <v>122.17661369</v>
      </c>
      <c r="AT24" s="22">
        <f t="shared" si="17"/>
        <v>121.13030288</v>
      </c>
      <c r="AU24" s="22">
        <f t="shared" si="17"/>
        <v>117.78963293</v>
      </c>
      <c r="AV24" s="22">
        <f t="shared" si="17"/>
        <v>114.74006732</v>
      </c>
      <c r="AW24" s="49">
        <f t="shared" si="17"/>
        <v>110.14539738</v>
      </c>
      <c r="AX24" s="73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73"/>
      <c r="CL24" s="73"/>
      <c r="CM24" s="73"/>
      <c r="CN24" s="73"/>
      <c r="CO24" s="73"/>
      <c r="CP24" s="73"/>
      <c r="CQ24" s="73"/>
    </row>
    <row r="25" spans="1:95" ht="12.75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75">
        <v>0</v>
      </c>
      <c r="AE25" s="75">
        <v>0</v>
      </c>
      <c r="AF25" s="75">
        <v>0</v>
      </c>
      <c r="AG25" s="75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49">
        <v>0</v>
      </c>
      <c r="AX25" s="73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73"/>
      <c r="CL25" s="73"/>
      <c r="CM25" s="73"/>
      <c r="CN25" s="73"/>
      <c r="CO25" s="73"/>
      <c r="CP25" s="73"/>
      <c r="CQ25" s="73"/>
    </row>
    <row r="26" spans="1:95" ht="12.75">
      <c r="A26" s="19" t="s">
        <v>11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75">
        <v>96.1028816</v>
      </c>
      <c r="AE26" s="75">
        <v>92.23577592</v>
      </c>
      <c r="AF26" s="75">
        <v>90.04871902</v>
      </c>
      <c r="AG26" s="75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114.74006732</v>
      </c>
      <c r="AW26" s="49">
        <v>110.14539738</v>
      </c>
      <c r="AX26" s="73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73"/>
      <c r="CL26" s="73"/>
      <c r="CM26" s="73"/>
      <c r="CN26" s="73"/>
      <c r="CO26" s="73"/>
      <c r="CP26" s="73"/>
      <c r="CQ26" s="73"/>
    </row>
    <row r="27" spans="1:95" ht="12.75">
      <c r="A27" s="13" t="s">
        <v>12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f>+K28+K29</f>
        <v>477.20185272000003</v>
      </c>
      <c r="L27" s="39">
        <f aca="true" t="shared" si="18" ref="L27:N27">+L28+L29</f>
        <v>495.53645245</v>
      </c>
      <c r="M27" s="39">
        <f t="shared" si="18"/>
        <v>575.1238917399999</v>
      </c>
      <c r="N27" s="39">
        <f t="shared" si="18"/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19" ref="Z27:AW27">+Z28+Z29</f>
        <v>828.79178901</v>
      </c>
      <c r="AA27" s="39">
        <f t="shared" si="19"/>
        <v>797.0392344200001</v>
      </c>
      <c r="AB27" s="39">
        <f t="shared" si="19"/>
        <v>813.37168851</v>
      </c>
      <c r="AC27" s="39">
        <f t="shared" si="19"/>
        <v>831.22622533</v>
      </c>
      <c r="AD27" s="75">
        <f t="shared" si="19"/>
        <v>833.96899679</v>
      </c>
      <c r="AE27" s="75">
        <f t="shared" si="19"/>
        <v>856.0093531</v>
      </c>
      <c r="AF27" s="75">
        <f t="shared" si="19"/>
        <v>890.71225269</v>
      </c>
      <c r="AG27" s="75">
        <f t="shared" si="19"/>
        <v>943.3494999999999</v>
      </c>
      <c r="AH27" s="39">
        <f t="shared" si="19"/>
        <v>979.9023992799999</v>
      </c>
      <c r="AI27" s="39">
        <f t="shared" si="19"/>
        <v>1040.1960763499999</v>
      </c>
      <c r="AJ27" s="39">
        <f t="shared" si="19"/>
        <v>1061.38435203</v>
      </c>
      <c r="AK27" s="39">
        <f t="shared" si="19"/>
        <v>1129.012727</v>
      </c>
      <c r="AL27" s="39">
        <f t="shared" si="19"/>
        <v>1062.4809277499999</v>
      </c>
      <c r="AM27" s="22">
        <f t="shared" si="19"/>
        <v>1033.39492576</v>
      </c>
      <c r="AN27" s="22">
        <f t="shared" si="19"/>
        <v>1034.55432402</v>
      </c>
      <c r="AO27" s="22">
        <f t="shared" si="19"/>
        <v>1041.96280704</v>
      </c>
      <c r="AP27" s="22">
        <f t="shared" si="19"/>
        <v>1019.1081948599999</v>
      </c>
      <c r="AQ27" s="22">
        <f t="shared" si="19"/>
        <v>1020.8808165199999</v>
      </c>
      <c r="AR27" s="22">
        <f t="shared" si="19"/>
        <v>1021.03644422</v>
      </c>
      <c r="AS27" s="22">
        <f t="shared" si="19"/>
        <v>1047.29519766</v>
      </c>
      <c r="AT27" s="22">
        <f t="shared" si="19"/>
        <v>1047.19800429</v>
      </c>
      <c r="AU27" s="22">
        <f t="shared" si="19"/>
        <v>1168.0280403499999</v>
      </c>
      <c r="AV27" s="22">
        <f t="shared" si="19"/>
        <v>1166.0565333099998</v>
      </c>
      <c r="AW27" s="49">
        <f t="shared" si="19"/>
        <v>1223.95782798</v>
      </c>
      <c r="AX27" s="73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73"/>
      <c r="CL27" s="73"/>
      <c r="CM27" s="73"/>
      <c r="CN27" s="73"/>
      <c r="CO27" s="73"/>
      <c r="CP27" s="73"/>
      <c r="CQ27" s="73"/>
    </row>
    <row r="28" spans="1:95" ht="12.75">
      <c r="A28" s="19" t="s">
        <v>10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75">
        <v>38.90338075</v>
      </c>
      <c r="AE28" s="75">
        <v>44.529595889999996</v>
      </c>
      <c r="AF28" s="75">
        <v>43.93242628</v>
      </c>
      <c r="AG28" s="75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22">
        <v>37.604271</v>
      </c>
      <c r="AV28" s="22">
        <v>32.449606</v>
      </c>
      <c r="AW28" s="49">
        <v>65.875442</v>
      </c>
      <c r="AX28" s="73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73"/>
      <c r="CL28" s="73"/>
      <c r="CM28" s="73"/>
      <c r="CN28" s="73"/>
      <c r="CO28" s="73"/>
      <c r="CP28" s="73"/>
      <c r="CQ28" s="73"/>
    </row>
    <row r="29" spans="1:95" ht="12.75">
      <c r="A29" s="19" t="s">
        <v>11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75">
        <v>795.06561604</v>
      </c>
      <c r="AE29" s="75">
        <v>811.47975721</v>
      </c>
      <c r="AF29" s="75">
        <v>846.77982641</v>
      </c>
      <c r="AG29" s="75">
        <v>890.396</v>
      </c>
      <c r="AH29" s="39">
        <v>906.5112452999999</v>
      </c>
      <c r="AI29" s="39">
        <v>951.46008332</v>
      </c>
      <c r="AJ29" s="18">
        <v>976.18077077</v>
      </c>
      <c r="AK29" s="39">
        <v>975.373127</v>
      </c>
      <c r="AL29" s="39">
        <v>959.2395117499999</v>
      </c>
      <c r="AM29" s="22">
        <v>964.70824976</v>
      </c>
      <c r="AN29" s="22">
        <v>994.87497802</v>
      </c>
      <c r="AO29" s="22">
        <v>1010.52934804</v>
      </c>
      <c r="AP29" s="22">
        <v>996.0692378599999</v>
      </c>
      <c r="AQ29" s="22">
        <v>998.7458715199999</v>
      </c>
      <c r="AR29" s="22">
        <v>997.45234622</v>
      </c>
      <c r="AS29" s="22">
        <v>1014.79121866</v>
      </c>
      <c r="AT29" s="22">
        <v>1010.34101329</v>
      </c>
      <c r="AU29" s="22">
        <v>1130.42376935</v>
      </c>
      <c r="AV29" s="22">
        <v>1133.60692731</v>
      </c>
      <c r="AW29" s="49">
        <v>1158.08238598</v>
      </c>
      <c r="AX29" s="73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73"/>
      <c r="CL29" s="73"/>
      <c r="CM29" s="73"/>
      <c r="CN29" s="73"/>
      <c r="CO29" s="73"/>
      <c r="CP29" s="73"/>
      <c r="CQ29" s="73"/>
    </row>
    <row r="30" spans="1:95" ht="12.75">
      <c r="A30" s="25"/>
      <c r="B30" s="34"/>
      <c r="C30" s="34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71"/>
      <c r="AX30" s="73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73"/>
      <c r="CL30" s="73"/>
      <c r="CM30" s="73"/>
      <c r="CN30" s="73"/>
      <c r="CO30" s="73"/>
      <c r="CP30" s="73"/>
      <c r="CQ30" s="73"/>
    </row>
    <row r="31" spans="1:95" ht="12.75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f>+K32+K35</f>
        <v>23.3195</v>
      </c>
      <c r="L31" s="9">
        <f aca="true" t="shared" si="20" ref="L31:N31">+L32+L35</f>
        <v>23.286</v>
      </c>
      <c r="M31" s="9">
        <f t="shared" si="20"/>
        <v>21.9886</v>
      </c>
      <c r="N31" s="9">
        <f t="shared" si="20"/>
        <v>22.04608702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21" ref="Z31:AW31">+Z32+Z35</f>
        <v>13.10824589</v>
      </c>
      <c r="AA31" s="9">
        <f t="shared" si="21"/>
        <v>11.40834177</v>
      </c>
      <c r="AB31" s="9">
        <f t="shared" si="21"/>
        <v>11.392257</v>
      </c>
      <c r="AC31" s="9">
        <f t="shared" si="21"/>
        <v>9.64214459</v>
      </c>
      <c r="AD31" s="9">
        <f t="shared" si="21"/>
        <v>9.641994</v>
      </c>
      <c r="AE31" s="9">
        <f t="shared" si="21"/>
        <v>7.848391889999999</v>
      </c>
      <c r="AF31" s="9">
        <f t="shared" si="21"/>
        <v>7.877216409999999</v>
      </c>
      <c r="AG31" s="9">
        <f t="shared" si="21"/>
        <v>6.01791104</v>
      </c>
      <c r="AH31" s="9">
        <f t="shared" si="21"/>
        <v>6.05554449</v>
      </c>
      <c r="AI31" s="9">
        <f t="shared" si="21"/>
        <v>4.11079038</v>
      </c>
      <c r="AJ31" s="9">
        <f t="shared" si="21"/>
        <v>4.11079038</v>
      </c>
      <c r="AK31" s="9">
        <f t="shared" si="21"/>
        <v>2.0896611</v>
      </c>
      <c r="AL31" s="52">
        <f t="shared" si="21"/>
        <v>2.0851864</v>
      </c>
      <c r="AM31" s="9">
        <f t="shared" si="21"/>
        <v>0</v>
      </c>
      <c r="AN31" s="9">
        <f t="shared" si="21"/>
        <v>0</v>
      </c>
      <c r="AO31" s="9">
        <f t="shared" si="21"/>
        <v>0</v>
      </c>
      <c r="AP31" s="9">
        <f t="shared" si="21"/>
        <v>0</v>
      </c>
      <c r="AQ31" s="9">
        <f t="shared" si="21"/>
        <v>0</v>
      </c>
      <c r="AR31" s="9">
        <f t="shared" si="21"/>
        <v>0</v>
      </c>
      <c r="AS31" s="9">
        <f t="shared" si="21"/>
        <v>0</v>
      </c>
      <c r="AT31" s="9">
        <f t="shared" si="21"/>
        <v>0</v>
      </c>
      <c r="AU31" s="9">
        <f t="shared" si="21"/>
        <v>0</v>
      </c>
      <c r="AV31" s="9">
        <f t="shared" si="21"/>
        <v>0</v>
      </c>
      <c r="AW31" s="10">
        <f t="shared" si="21"/>
        <v>0</v>
      </c>
      <c r="AX31" s="73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73"/>
      <c r="CL31" s="73"/>
      <c r="CM31" s="73"/>
      <c r="CN31" s="73"/>
      <c r="CO31" s="73"/>
      <c r="CP31" s="73"/>
      <c r="CQ31" s="73"/>
    </row>
    <row r="32" spans="1:95" ht="12.75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>
        <f>+K33+K34</f>
        <v>0</v>
      </c>
      <c r="L32" s="39">
        <f aca="true" t="shared" si="22" ref="L32:N32">+L33+L34</f>
        <v>0</v>
      </c>
      <c r="M32" s="39">
        <f t="shared" si="22"/>
        <v>0</v>
      </c>
      <c r="N32" s="39">
        <f t="shared" si="22"/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23" ref="AA32:AW32">+AA33+AA34</f>
        <v>0</v>
      </c>
      <c r="AB32" s="39">
        <f t="shared" si="23"/>
        <v>0</v>
      </c>
      <c r="AC32" s="39">
        <f t="shared" si="23"/>
        <v>0</v>
      </c>
      <c r="AD32" s="39">
        <f t="shared" si="23"/>
        <v>0</v>
      </c>
      <c r="AE32" s="39">
        <f t="shared" si="23"/>
        <v>0</v>
      </c>
      <c r="AF32" s="39">
        <f t="shared" si="23"/>
        <v>0</v>
      </c>
      <c r="AG32" s="39">
        <f t="shared" si="23"/>
        <v>0</v>
      </c>
      <c r="AH32" s="39">
        <f t="shared" si="23"/>
        <v>0</v>
      </c>
      <c r="AI32" s="39">
        <f t="shared" si="23"/>
        <v>0</v>
      </c>
      <c r="AJ32" s="39">
        <f t="shared" si="23"/>
        <v>0</v>
      </c>
      <c r="AK32" s="39">
        <f t="shared" si="23"/>
        <v>0</v>
      </c>
      <c r="AL32" s="39">
        <f t="shared" si="23"/>
        <v>0</v>
      </c>
      <c r="AM32" s="39">
        <f t="shared" si="23"/>
        <v>0</v>
      </c>
      <c r="AN32" s="39">
        <f t="shared" si="23"/>
        <v>0</v>
      </c>
      <c r="AO32" s="39">
        <f t="shared" si="23"/>
        <v>0</v>
      </c>
      <c r="AP32" s="39">
        <f t="shared" si="23"/>
        <v>0</v>
      </c>
      <c r="AQ32" s="39">
        <f t="shared" si="23"/>
        <v>0</v>
      </c>
      <c r="AR32" s="39">
        <f t="shared" si="23"/>
        <v>0</v>
      </c>
      <c r="AS32" s="39">
        <f t="shared" si="23"/>
        <v>0</v>
      </c>
      <c r="AT32" s="39">
        <f t="shared" si="23"/>
        <v>0</v>
      </c>
      <c r="AU32" s="39">
        <f t="shared" si="23"/>
        <v>0</v>
      </c>
      <c r="AV32" s="39">
        <f t="shared" si="23"/>
        <v>0</v>
      </c>
      <c r="AW32" s="37">
        <f t="shared" si="23"/>
        <v>0</v>
      </c>
      <c r="AX32" s="73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73"/>
      <c r="CL32" s="73"/>
      <c r="CM32" s="73"/>
      <c r="CN32" s="73"/>
      <c r="CO32" s="73"/>
      <c r="CP32" s="73"/>
      <c r="CQ32" s="73"/>
    </row>
    <row r="33" spans="1:95" ht="12.75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75">
        <v>0</v>
      </c>
      <c r="AE33" s="75">
        <v>0</v>
      </c>
      <c r="AF33" s="75">
        <v>0</v>
      </c>
      <c r="AG33" s="75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7">
        <v>0</v>
      </c>
      <c r="AX33" s="73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73"/>
      <c r="CL33" s="73"/>
      <c r="CM33" s="73"/>
      <c r="CN33" s="73"/>
      <c r="CO33" s="73"/>
      <c r="CP33" s="73"/>
      <c r="CQ33" s="73"/>
    </row>
    <row r="34" spans="1:95" ht="12.75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75">
        <v>0</v>
      </c>
      <c r="AE34" s="75">
        <v>0</v>
      </c>
      <c r="AF34" s="75">
        <v>0</v>
      </c>
      <c r="AG34" s="75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7">
        <v>0</v>
      </c>
      <c r="AX34" s="73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73"/>
      <c r="CL34" s="73"/>
      <c r="CM34" s="73"/>
      <c r="CN34" s="73"/>
      <c r="CO34" s="73"/>
      <c r="CP34" s="73"/>
      <c r="CQ34" s="73"/>
    </row>
    <row r="35" spans="1:95" ht="12.75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f>+K36+K37</f>
        <v>23.3195</v>
      </c>
      <c r="L35" s="39">
        <f aca="true" t="shared" si="24" ref="L35:N35">+L36+L37</f>
        <v>23.286</v>
      </c>
      <c r="M35" s="39">
        <f t="shared" si="24"/>
        <v>21.9886</v>
      </c>
      <c r="N35" s="39">
        <f t="shared" si="24"/>
        <v>22.04608702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25" ref="Z35:AW35">+Z36+Z37</f>
        <v>13.10824589</v>
      </c>
      <c r="AA35" s="39">
        <f t="shared" si="25"/>
        <v>11.40834177</v>
      </c>
      <c r="AB35" s="22">
        <f t="shared" si="25"/>
        <v>11.392257</v>
      </c>
      <c r="AC35" s="22">
        <f t="shared" si="25"/>
        <v>9.64214459</v>
      </c>
      <c r="AD35" s="76">
        <f t="shared" si="25"/>
        <v>9.641994</v>
      </c>
      <c r="AE35" s="76">
        <f t="shared" si="25"/>
        <v>7.848391889999999</v>
      </c>
      <c r="AF35" s="76">
        <f t="shared" si="25"/>
        <v>7.877216409999999</v>
      </c>
      <c r="AG35" s="76">
        <f t="shared" si="25"/>
        <v>6.01791104</v>
      </c>
      <c r="AH35" s="22">
        <f t="shared" si="25"/>
        <v>6.05554449</v>
      </c>
      <c r="AI35" s="22">
        <f t="shared" si="25"/>
        <v>4.11079038</v>
      </c>
      <c r="AJ35" s="22">
        <f t="shared" si="25"/>
        <v>4.11079038</v>
      </c>
      <c r="AK35" s="22">
        <f t="shared" si="25"/>
        <v>2.0896611</v>
      </c>
      <c r="AL35" s="39">
        <f t="shared" si="25"/>
        <v>2.0851864</v>
      </c>
      <c r="AM35" s="22">
        <f t="shared" si="25"/>
        <v>0</v>
      </c>
      <c r="AN35" s="22">
        <f t="shared" si="25"/>
        <v>0</v>
      </c>
      <c r="AO35" s="22">
        <f t="shared" si="25"/>
        <v>0</v>
      </c>
      <c r="AP35" s="22">
        <f t="shared" si="25"/>
        <v>0</v>
      </c>
      <c r="AQ35" s="22">
        <f t="shared" si="25"/>
        <v>0</v>
      </c>
      <c r="AR35" s="22">
        <f t="shared" si="25"/>
        <v>0</v>
      </c>
      <c r="AS35" s="22">
        <f t="shared" si="25"/>
        <v>0</v>
      </c>
      <c r="AT35" s="22">
        <f t="shared" si="25"/>
        <v>0</v>
      </c>
      <c r="AU35" s="22">
        <f t="shared" si="25"/>
        <v>0</v>
      </c>
      <c r="AV35" s="22">
        <f t="shared" si="25"/>
        <v>0</v>
      </c>
      <c r="AW35" s="49">
        <f t="shared" si="25"/>
        <v>0</v>
      </c>
      <c r="AX35" s="73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73"/>
      <c r="CL35" s="73"/>
      <c r="CM35" s="73"/>
      <c r="CN35" s="73"/>
      <c r="CO35" s="73"/>
      <c r="CP35" s="73"/>
      <c r="CQ35" s="73"/>
    </row>
    <row r="36" spans="1:95" ht="12.75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75">
        <v>0</v>
      </c>
      <c r="AE36" s="75">
        <v>0</v>
      </c>
      <c r="AF36" s="75">
        <v>0</v>
      </c>
      <c r="AG36" s="75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7">
        <v>0</v>
      </c>
      <c r="AX36" s="73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73"/>
      <c r="CL36" s="73"/>
      <c r="CM36" s="73"/>
      <c r="CN36" s="73"/>
      <c r="CO36" s="73"/>
      <c r="CP36" s="73"/>
      <c r="CQ36" s="73"/>
    </row>
    <row r="37" spans="1:95" ht="13.5" thickBot="1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23.3195</v>
      </c>
      <c r="L37" s="40">
        <v>23.286</v>
      </c>
      <c r="M37" s="40">
        <v>21.9886</v>
      </c>
      <c r="N37" s="28">
        <v>22.04608702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77">
        <v>9.641994</v>
      </c>
      <c r="AE37" s="77">
        <v>7.848391889999999</v>
      </c>
      <c r="AF37" s="77">
        <v>7.877216409999999</v>
      </c>
      <c r="AG37" s="77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1">
        <v>0</v>
      </c>
      <c r="AX37" s="73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73"/>
      <c r="CL37" s="73"/>
      <c r="CM37" s="73"/>
      <c r="CN37" s="73"/>
      <c r="CO37" s="73"/>
      <c r="CP37" s="73"/>
      <c r="CQ37" s="73"/>
    </row>
    <row r="39" spans="1:13" ht="12.75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29" ht="46.5" customHeight="1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ht="12.75">
      <c r="A42" s="59"/>
    </row>
    <row r="43" spans="2:48" ht="12.75">
      <c r="B43" s="80"/>
      <c r="C43" s="80"/>
      <c r="D43" s="80"/>
      <c r="E43" s="80"/>
      <c r="F43" s="80"/>
      <c r="G43" s="80"/>
      <c r="H43" s="80"/>
      <c r="I43" s="85"/>
      <c r="J43" s="85"/>
      <c r="K43" s="85"/>
      <c r="L43" s="80"/>
      <c r="M43" s="80"/>
      <c r="N43" s="81"/>
      <c r="O43" s="80"/>
      <c r="P43" s="84"/>
      <c r="Q43" s="83"/>
      <c r="R43" s="83"/>
      <c r="S43" s="83"/>
      <c r="T43" s="83"/>
      <c r="U43" s="83"/>
      <c r="V43" s="83"/>
      <c r="W43" s="83"/>
      <c r="X43" s="83"/>
      <c r="Y43" s="83"/>
      <c r="Z43" s="83">
        <f aca="true" t="shared" si="26" ref="Z43:AB43">+U43-U7</f>
        <v>-12290.661117690002</v>
      </c>
      <c r="AA43" s="83">
        <f t="shared" si="26"/>
        <v>-12536.793361520002</v>
      </c>
      <c r="AB43" s="83">
        <f t="shared" si="26"/>
        <v>-12361.92956229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</row>
    <row r="44" spans="2:48" ht="12.75">
      <c r="B44" s="80"/>
      <c r="C44" s="80"/>
      <c r="D44" s="80"/>
      <c r="E44" s="80"/>
      <c r="F44" s="80"/>
      <c r="G44" s="80"/>
      <c r="H44" s="80"/>
      <c r="I44" s="85"/>
      <c r="J44" s="85"/>
      <c r="K44" s="85"/>
      <c r="L44" s="80"/>
      <c r="M44" s="80"/>
      <c r="N44" s="81"/>
      <c r="O44" s="80"/>
      <c r="P44" s="84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</row>
    <row r="45" spans="2:48" ht="12.75">
      <c r="B45" s="80"/>
      <c r="C45" s="80"/>
      <c r="D45" s="80"/>
      <c r="E45" s="80"/>
      <c r="F45" s="80"/>
      <c r="G45" s="80"/>
      <c r="H45" s="80"/>
      <c r="I45" s="85"/>
      <c r="J45" s="85"/>
      <c r="K45" s="85"/>
      <c r="L45" s="80"/>
      <c r="M45" s="80"/>
      <c r="N45" s="78"/>
      <c r="O45" s="80"/>
      <c r="P45" s="8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</row>
    <row r="46" spans="2:48" ht="12.75">
      <c r="B46" s="80"/>
      <c r="C46" s="80"/>
      <c r="D46" s="80"/>
      <c r="E46" s="80"/>
      <c r="F46" s="80"/>
      <c r="G46" s="80"/>
      <c r="H46" s="80"/>
      <c r="I46" s="85"/>
      <c r="J46" s="85"/>
      <c r="K46" s="85"/>
      <c r="L46" s="80"/>
      <c r="M46" s="80"/>
      <c r="N46" s="78"/>
      <c r="O46" s="80"/>
      <c r="P46" s="84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</row>
    <row r="47" spans="2:48" ht="12.75">
      <c r="B47" s="80"/>
      <c r="C47" s="80"/>
      <c r="D47" s="80"/>
      <c r="E47" s="80"/>
      <c r="F47" s="80"/>
      <c r="G47" s="80"/>
      <c r="H47" s="80"/>
      <c r="I47" s="85"/>
      <c r="J47" s="85"/>
      <c r="K47" s="85"/>
      <c r="L47" s="80"/>
      <c r="M47" s="80"/>
      <c r="N47" s="78"/>
      <c r="O47" s="80"/>
      <c r="P47" s="84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</row>
    <row r="48" spans="2:48" ht="12.75">
      <c r="B48" s="80"/>
      <c r="C48" s="80"/>
      <c r="D48" s="80"/>
      <c r="E48" s="80"/>
      <c r="F48" s="80"/>
      <c r="G48" s="80"/>
      <c r="H48" s="80"/>
      <c r="I48" s="85"/>
      <c r="J48" s="85"/>
      <c r="K48" s="85"/>
      <c r="L48" s="80"/>
      <c r="M48" s="80"/>
      <c r="N48" s="78"/>
      <c r="O48" s="80"/>
      <c r="P48" s="84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</row>
    <row r="49" spans="2:48" ht="12.75">
      <c r="B49" s="80"/>
      <c r="C49" s="80"/>
      <c r="D49" s="80"/>
      <c r="E49" s="80"/>
      <c r="F49" s="80"/>
      <c r="G49" s="80"/>
      <c r="H49" s="80"/>
      <c r="I49" s="85"/>
      <c r="J49" s="85"/>
      <c r="K49" s="85"/>
      <c r="L49" s="80"/>
      <c r="M49" s="80"/>
      <c r="N49" s="78"/>
      <c r="O49" s="80"/>
      <c r="P49" s="84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</row>
    <row r="50" spans="2:48" ht="12.75">
      <c r="B50" s="80"/>
      <c r="C50" s="80"/>
      <c r="D50" s="80"/>
      <c r="E50" s="80"/>
      <c r="F50" s="80"/>
      <c r="G50" s="80"/>
      <c r="H50" s="80"/>
      <c r="I50" s="85"/>
      <c r="J50" s="85"/>
      <c r="K50" s="85"/>
      <c r="M50" s="80"/>
      <c r="N50" s="78"/>
      <c r="O50" s="80"/>
      <c r="P50" s="81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</row>
    <row r="51" spans="2:48" ht="12.75">
      <c r="B51" s="80"/>
      <c r="C51" s="80"/>
      <c r="D51" s="80"/>
      <c r="E51" s="80"/>
      <c r="F51" s="80"/>
      <c r="G51" s="80"/>
      <c r="H51" s="80"/>
      <c r="I51" s="85"/>
      <c r="J51" s="85"/>
      <c r="K51" s="85"/>
      <c r="L51" s="80"/>
      <c r="M51" s="80"/>
      <c r="N51" s="78"/>
      <c r="O51" s="80"/>
      <c r="P51" s="84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</row>
    <row r="52" spans="2:48" ht="12.75">
      <c r="B52" s="80"/>
      <c r="C52" s="80"/>
      <c r="D52" s="80"/>
      <c r="E52" s="80"/>
      <c r="F52" s="80"/>
      <c r="G52" s="80"/>
      <c r="H52" s="80"/>
      <c r="I52" s="85"/>
      <c r="J52" s="85"/>
      <c r="K52" s="85"/>
      <c r="L52" s="80"/>
      <c r="M52" s="80"/>
      <c r="N52" s="78"/>
      <c r="O52" s="80"/>
      <c r="P52" s="84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</row>
    <row r="53" spans="2:48" ht="12.75">
      <c r="B53" s="80"/>
      <c r="C53" s="80"/>
      <c r="D53" s="80"/>
      <c r="E53" s="80"/>
      <c r="F53" s="80"/>
      <c r="G53" s="80"/>
      <c r="H53" s="80"/>
      <c r="I53" s="85"/>
      <c r="J53" s="85"/>
      <c r="K53" s="85"/>
      <c r="L53" s="80"/>
      <c r="M53" s="80"/>
      <c r="N53" s="78"/>
      <c r="O53" s="80"/>
      <c r="P53" s="84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</row>
    <row r="54" spans="2:48" ht="12.75">
      <c r="B54" s="80"/>
      <c r="C54" s="80"/>
      <c r="D54" s="80"/>
      <c r="E54" s="80"/>
      <c r="F54" s="80"/>
      <c r="G54" s="80"/>
      <c r="H54" s="80"/>
      <c r="I54" s="85"/>
      <c r="J54" s="85"/>
      <c r="K54" s="85"/>
      <c r="L54" s="80"/>
      <c r="M54" s="80"/>
      <c r="N54" s="78"/>
      <c r="O54" s="80"/>
      <c r="P54" s="84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</row>
    <row r="55" spans="2:48" ht="12.75">
      <c r="B55" s="80"/>
      <c r="C55" s="80"/>
      <c r="D55" s="80"/>
      <c r="E55" s="80"/>
      <c r="F55" s="80"/>
      <c r="G55" s="80"/>
      <c r="H55" s="80"/>
      <c r="I55" s="85"/>
      <c r="J55" s="85"/>
      <c r="K55" s="85"/>
      <c r="L55" s="80"/>
      <c r="M55" s="80"/>
      <c r="N55" s="78"/>
      <c r="O55" s="80"/>
      <c r="P55" s="84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</row>
    <row r="56" spans="2:48" ht="12.75">
      <c r="B56" s="80"/>
      <c r="C56" s="80"/>
      <c r="D56" s="80"/>
      <c r="E56" s="80"/>
      <c r="F56" s="80"/>
      <c r="G56" s="80"/>
      <c r="H56" s="80"/>
      <c r="I56" s="85"/>
      <c r="J56" s="85"/>
      <c r="K56" s="85"/>
      <c r="L56" s="80"/>
      <c r="M56" s="80"/>
      <c r="N56" s="78"/>
      <c r="O56" s="80"/>
      <c r="P56" s="84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</row>
    <row r="57" spans="2:48" ht="12.75">
      <c r="B57" s="80"/>
      <c r="C57" s="80"/>
      <c r="D57" s="80"/>
      <c r="E57" s="80"/>
      <c r="F57" s="80"/>
      <c r="G57" s="80"/>
      <c r="H57" s="80"/>
      <c r="I57" s="85"/>
      <c r="J57" s="85"/>
      <c r="K57" s="85"/>
      <c r="L57" s="80"/>
      <c r="M57" s="80"/>
      <c r="N57" s="78"/>
      <c r="O57" s="80"/>
      <c r="P57" s="84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</row>
    <row r="58" spans="2:48" ht="12.75">
      <c r="B58" s="80"/>
      <c r="C58" s="80"/>
      <c r="D58" s="80"/>
      <c r="E58" s="80"/>
      <c r="F58" s="80"/>
      <c r="G58" s="80"/>
      <c r="H58" s="80"/>
      <c r="I58" s="85"/>
      <c r="J58" s="85"/>
      <c r="K58" s="85"/>
      <c r="N58" s="78"/>
      <c r="O58" s="80"/>
      <c r="P58" s="84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</row>
    <row r="59" spans="2:48" ht="12.75">
      <c r="B59" s="80"/>
      <c r="C59" s="80"/>
      <c r="D59" s="80"/>
      <c r="E59" s="80"/>
      <c r="F59" s="80"/>
      <c r="G59" s="80"/>
      <c r="H59" s="80"/>
      <c r="I59" s="85"/>
      <c r="J59" s="85"/>
      <c r="K59" s="85"/>
      <c r="L59" s="80"/>
      <c r="M59" s="80"/>
      <c r="N59" s="78"/>
      <c r="O59" s="80"/>
      <c r="P59" s="84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</row>
    <row r="60" spans="2:48" ht="12.75">
      <c r="B60" s="80"/>
      <c r="C60" s="80"/>
      <c r="D60" s="80"/>
      <c r="E60" s="80"/>
      <c r="F60" s="80"/>
      <c r="G60" s="80"/>
      <c r="H60" s="80"/>
      <c r="I60" s="85"/>
      <c r="J60" s="85"/>
      <c r="K60" s="85"/>
      <c r="L60" s="80"/>
      <c r="M60" s="80"/>
      <c r="N60" s="78"/>
      <c r="O60" s="80"/>
      <c r="P60" s="84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</row>
    <row r="61" spans="2:48" ht="12.75">
      <c r="B61" s="80"/>
      <c r="C61" s="80"/>
      <c r="D61" s="80"/>
      <c r="E61" s="80"/>
      <c r="F61" s="80"/>
      <c r="G61" s="80"/>
      <c r="H61" s="80"/>
      <c r="I61" s="85"/>
      <c r="J61" s="85"/>
      <c r="K61" s="85"/>
      <c r="N61" s="78"/>
      <c r="O61" s="80"/>
      <c r="P61" s="84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</row>
    <row r="62" spans="2:48" ht="12.75">
      <c r="B62" s="80"/>
      <c r="C62" s="80"/>
      <c r="D62" s="80"/>
      <c r="E62" s="80"/>
      <c r="F62" s="80"/>
      <c r="G62" s="80"/>
      <c r="H62" s="80"/>
      <c r="I62" s="85"/>
      <c r="J62" s="85"/>
      <c r="K62" s="85"/>
      <c r="N62" s="78"/>
      <c r="O62" s="80"/>
      <c r="P62" s="84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</row>
    <row r="63" spans="2:48" ht="12.75">
      <c r="B63" s="80"/>
      <c r="C63" s="80"/>
      <c r="D63" s="80"/>
      <c r="E63" s="80"/>
      <c r="F63" s="80"/>
      <c r="G63" s="80"/>
      <c r="H63" s="80"/>
      <c r="I63" s="85"/>
      <c r="J63" s="85"/>
      <c r="K63" s="85"/>
      <c r="N63" s="78"/>
      <c r="O63" s="80"/>
      <c r="P63" s="84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</row>
    <row r="64" spans="2:48" ht="12.75">
      <c r="B64" s="80"/>
      <c r="C64" s="80"/>
      <c r="D64" s="80"/>
      <c r="E64" s="80"/>
      <c r="F64" s="80"/>
      <c r="G64" s="80"/>
      <c r="H64" s="80"/>
      <c r="I64" s="85"/>
      <c r="J64" s="85"/>
      <c r="K64" s="85"/>
      <c r="N64" s="78"/>
      <c r="O64" s="80"/>
      <c r="P64" s="84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</row>
    <row r="65" spans="2:48" ht="12.75">
      <c r="B65" s="80"/>
      <c r="C65" s="80"/>
      <c r="D65" s="80"/>
      <c r="E65" s="80"/>
      <c r="F65" s="80"/>
      <c r="G65" s="80"/>
      <c r="H65" s="80"/>
      <c r="I65" s="85"/>
      <c r="J65" s="85"/>
      <c r="K65" s="85"/>
      <c r="N65" s="78"/>
      <c r="O65" s="80"/>
      <c r="P65" s="84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</row>
    <row r="66" spans="2:48" ht="12.75">
      <c r="B66" s="80"/>
      <c r="C66" s="80"/>
      <c r="D66" s="80"/>
      <c r="E66" s="80"/>
      <c r="F66" s="80"/>
      <c r="G66" s="80"/>
      <c r="H66" s="80"/>
      <c r="I66" s="85"/>
      <c r="J66" s="85"/>
      <c r="K66" s="85"/>
      <c r="N66" s="78"/>
      <c r="O66" s="80"/>
      <c r="P66" s="84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</row>
    <row r="67" spans="2:48" ht="12.75">
      <c r="B67" s="80"/>
      <c r="C67" s="80"/>
      <c r="D67" s="80"/>
      <c r="E67" s="80"/>
      <c r="F67" s="80"/>
      <c r="G67" s="80"/>
      <c r="H67" s="80"/>
      <c r="I67" s="85"/>
      <c r="J67" s="85"/>
      <c r="K67" s="85"/>
      <c r="N67" s="78"/>
      <c r="O67" s="80"/>
      <c r="P67" s="84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</row>
    <row r="68" spans="2:48" ht="12.75">
      <c r="B68" s="80"/>
      <c r="C68" s="80"/>
      <c r="D68" s="80"/>
      <c r="E68" s="80"/>
      <c r="F68" s="80"/>
      <c r="G68" s="80"/>
      <c r="H68" s="80"/>
      <c r="I68" s="85"/>
      <c r="J68" s="85"/>
      <c r="K68" s="85"/>
      <c r="N68" s="78"/>
      <c r="O68" s="80"/>
      <c r="P68" s="84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</row>
    <row r="69" spans="2:48" ht="12.75">
      <c r="B69" s="80"/>
      <c r="C69" s="80"/>
      <c r="D69" s="80"/>
      <c r="E69" s="80"/>
      <c r="F69" s="80"/>
      <c r="G69" s="80"/>
      <c r="H69" s="80"/>
      <c r="I69" s="85"/>
      <c r="J69" s="85"/>
      <c r="K69" s="85"/>
      <c r="N69" s="78"/>
      <c r="O69" s="80"/>
      <c r="P69" s="84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</row>
    <row r="70" spans="2:48" ht="12.75">
      <c r="B70" s="80"/>
      <c r="C70" s="80"/>
      <c r="D70" s="80"/>
      <c r="E70" s="80"/>
      <c r="F70" s="80"/>
      <c r="G70" s="80"/>
      <c r="H70" s="80"/>
      <c r="I70" s="85"/>
      <c r="J70" s="85"/>
      <c r="K70" s="85"/>
      <c r="N70" s="78"/>
      <c r="O70" s="80"/>
      <c r="P70" s="84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</row>
    <row r="71" spans="2:48" ht="12.75">
      <c r="B71" s="80"/>
      <c r="C71" s="80"/>
      <c r="D71" s="80"/>
      <c r="E71" s="80"/>
      <c r="F71" s="80"/>
      <c r="G71" s="80"/>
      <c r="H71" s="80"/>
      <c r="I71" s="85"/>
      <c r="J71" s="85"/>
      <c r="K71" s="85"/>
      <c r="N71" s="78"/>
      <c r="O71" s="80"/>
      <c r="P71" s="82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</row>
    <row r="72" spans="2:48" ht="12.75">
      <c r="B72" s="80"/>
      <c r="C72" s="80"/>
      <c r="D72" s="80"/>
      <c r="E72" s="80"/>
      <c r="F72" s="80"/>
      <c r="G72" s="80"/>
      <c r="H72" s="80"/>
      <c r="I72" s="85"/>
      <c r="J72" s="85"/>
      <c r="K72" s="85"/>
      <c r="N72" s="78"/>
      <c r="O72" s="80"/>
      <c r="P72" s="82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</row>
    <row r="73" spans="9:16" ht="12.75">
      <c r="I73" s="85"/>
      <c r="J73" s="85"/>
      <c r="K73" s="85"/>
      <c r="N73" s="78"/>
      <c r="P73" s="82"/>
    </row>
    <row r="74" spans="14:16" ht="12.75">
      <c r="N74" s="78"/>
      <c r="P74" s="82"/>
    </row>
    <row r="75" ht="12.75">
      <c r="P75" s="82"/>
    </row>
    <row r="76" ht="12.75">
      <c r="P76" s="82"/>
    </row>
    <row r="77" ht="12.75">
      <c r="P77" s="82"/>
    </row>
    <row r="78" ht="12.75">
      <c r="P78" s="82"/>
    </row>
    <row r="79" ht="12.75">
      <c r="P79" s="82"/>
    </row>
    <row r="80" ht="12.75">
      <c r="P80" s="82"/>
    </row>
    <row r="81" ht="12.75">
      <c r="P81" s="82"/>
    </row>
    <row r="82" ht="12.75">
      <c r="P82" s="82"/>
    </row>
    <row r="83" ht="12.75">
      <c r="P83" s="82"/>
    </row>
    <row r="84" ht="12.75">
      <c r="P84" s="82"/>
    </row>
    <row r="85" ht="12.75">
      <c r="P85" s="82"/>
    </row>
    <row r="86" ht="12.75">
      <c r="P86" s="82"/>
    </row>
    <row r="87" ht="12.75">
      <c r="P87" s="82"/>
    </row>
    <row r="88" ht="12.75">
      <c r="P88" s="82"/>
    </row>
    <row r="89" ht="12.75">
      <c r="P89" s="82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Десислава Данаилова</cp:lastModifiedBy>
  <cp:lastPrinted>2018-07-20T06:34:34Z</cp:lastPrinted>
  <dcterms:created xsi:type="dcterms:W3CDTF">2014-01-02T09:23:50Z</dcterms:created>
  <dcterms:modified xsi:type="dcterms:W3CDTF">2019-04-23T14:08:46Z</dcterms:modified>
  <cp:category/>
  <cp:version/>
  <cp:contentType/>
  <cp:contentStatus/>
</cp:coreProperties>
</file>