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900" windowWidth="13515" windowHeight="8565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calcChain.xml><?xml version="1.0" encoding="utf-8"?>
<calcChain xmlns="http://schemas.openxmlformats.org/spreadsheetml/2006/main">
  <c r="L19" i="5" l="1"/>
  <c r="L18" i="5"/>
  <c r="L15" i="5"/>
  <c r="L14" i="5"/>
  <c r="L10" i="5"/>
  <c r="L7" i="5"/>
  <c r="L9" i="5"/>
  <c r="L6" i="5"/>
  <c r="F8" i="5"/>
  <c r="F5" i="5"/>
  <c r="F20" i="5" l="1"/>
  <c r="G8" i="5"/>
  <c r="L8" i="5" l="1"/>
  <c r="L5" i="5"/>
  <c r="L20" i="5" l="1"/>
  <c r="G5" i="5" l="1"/>
  <c r="M20" i="5" l="1"/>
  <c r="H15" i="5" l="1"/>
  <c r="H16" i="5"/>
  <c r="H17" i="5"/>
  <c r="H18" i="5"/>
  <c r="H19" i="5"/>
  <c r="H14" i="5"/>
  <c r="H13" i="5"/>
  <c r="H12" i="5"/>
  <c r="H11" i="5" s="1"/>
  <c r="H10" i="5"/>
  <c r="H9" i="5"/>
  <c r="H7" i="5"/>
  <c r="H6" i="5"/>
  <c r="H5" i="5" l="1"/>
  <c r="H8" i="5"/>
  <c r="E19" i="5"/>
  <c r="E18" i="5"/>
  <c r="E17" i="5"/>
  <c r="E16" i="5"/>
  <c r="E15" i="5"/>
  <c r="E14" i="5"/>
  <c r="E13" i="5"/>
  <c r="E12" i="5"/>
  <c r="E11" i="5"/>
  <c r="D11" i="5"/>
  <c r="C11" i="5"/>
  <c r="E10" i="5"/>
  <c r="E9" i="5"/>
  <c r="D8" i="5"/>
  <c r="C8" i="5"/>
  <c r="E8" i="5" s="1"/>
  <c r="E7" i="5"/>
  <c r="E6" i="5"/>
  <c r="G20" i="5"/>
  <c r="D5" i="5"/>
  <c r="D20" i="5" s="1"/>
  <c r="C5" i="5"/>
  <c r="C20" i="5" s="1"/>
  <c r="E20" i="5" s="1"/>
  <c r="H20" i="5" l="1"/>
  <c r="E5" i="5"/>
  <c r="N20" i="5"/>
  <c r="G24" i="5" l="1"/>
  <c r="L23" i="5" l="1"/>
</calcChain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<sst xmlns="http://schemas.openxmlformats.org/spreadsheetml/2006/main" count="46" uniqueCount="30">
  <si>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</si>
  <si>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</si>
  <si>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</si>
  <si>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</si>
  <si>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</si>
  <si>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</si>
  <si>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</si>
  <si>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</si>
  <si>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</si>
  <si>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</si>
  <si>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</si>
  <si>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</si>
  <si>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</si>
  <si>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</si>
  <si>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</si>
  <si>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</si>
  <si>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</si>
  <si>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</si>
  <si>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</si>
  <si>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</si>
  <si>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</si>
  <si>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</si>
  <si>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Сума</t>
  </si>
  <si>
    <t>Total pre-financing received from the EC up to 31.05.2018</t>
  </si>
  <si>
    <t>Funds received from the EC based on submitted applications for payment up to 31.05.2018</t>
  </si>
  <si>
    <t>Total funds received from the EC up to 31.05.2018</t>
  </si>
  <si>
    <t>Paid up to 31.05.2018</t>
  </si>
  <si>
    <t>Total paid up to  31.05.2018</t>
  </si>
  <si>
    <t>Total public expenditure declared to the EC with Payment claims
 as per 31.05.2018</t>
  </si>
  <si>
    <t>Total public expenditure certified to the EC with Annual Accounts 
as per 31.05.2018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</si>
</sst>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_-* #,##0.00\ [$€-1]_-;\-* #,##0.00\ [$€-1]_-;_-* &quot;-&quot;\ [$€-1]_-;_-@_-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7" fillId="0" borderId="0" xfId="0" applyNumberFormat="1" applyFont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70" fontId="3" fillId="2" borderId="1" xfId="1" applyNumberFormat="1" applyFont="1" applyFill="1" applyBorder="1" applyAlignment="1">
      <alignment horizontal="right" vertical="center"/>
    </xf>
    <xf numFmtId="170" fontId="5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171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70" fontId="4" fillId="2" borderId="0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Normal="9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2" sqref="J12"/>
    </sheetView>
  </sheetViews>
  <sheetFormatPr defaultColWidth="9.140625" defaultRowHeight="15" outlineLevelRow="1" x14ac:dyDescent="0.25"/>
  <cols>
    <col min="1" max="1" width="46.140625" style="17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17" customWidth="1"/>
    <col min="12" max="12" width="23.85546875" style="24" customWidth="1"/>
    <col min="13" max="13" width="19.140625" style="10" customWidth="1"/>
    <col min="14" max="14" width="19.85546875" style="17" customWidth="1"/>
    <col min="15" max="15" width="28.42578125" style="17" customWidth="1"/>
    <col min="16" max="16" width="15.42578125" style="17" customWidth="1"/>
    <col min="17" max="17" width="14.28515625" style="17" bestFit="1" customWidth="1"/>
    <col min="18" max="18" width="14.5703125" style="17" customWidth="1"/>
    <col min="19" max="16384" width="9.140625" style="17"/>
  </cols>
  <sheetData>
    <row r="1" spans="1:20" s="12" customFormat="1" ht="11.25" customHeight="1" x14ac:dyDescent="0.2">
      <c r="A1" s="1"/>
      <c r="B1" s="1"/>
      <c r="C1" s="2"/>
      <c r="D1" s="2"/>
      <c r="E1" s="2"/>
      <c r="F1" s="31"/>
      <c r="G1" s="31"/>
      <c r="H1" s="31"/>
      <c r="I1" s="32"/>
      <c r="J1" s="32"/>
      <c r="K1" s="32"/>
      <c r="L1" s="33"/>
      <c r="M1" s="33"/>
    </row>
    <row r="2" spans="1:20" s="13" customFormat="1" ht="12.75" customHeight="1" x14ac:dyDescent="0.25">
      <c r="A2" s="67" t="s">
        <v>0</v>
      </c>
      <c r="B2" s="68" t="s">
        <v>1</v>
      </c>
      <c r="C2" s="70" t="s">
        <v>2</v>
      </c>
      <c r="D2" s="70" t="s">
        <v>3</v>
      </c>
      <c r="E2" s="70" t="s">
        <v>4</v>
      </c>
      <c r="F2" s="63" t="s">
        <v>23</v>
      </c>
      <c r="G2" s="63" t="s">
        <v>24</v>
      </c>
      <c r="H2" s="63" t="s">
        <v>25</v>
      </c>
      <c r="I2" s="72" t="s">
        <v>26</v>
      </c>
      <c r="J2" s="73"/>
      <c r="K2" s="63" t="s">
        <v>27</v>
      </c>
      <c r="L2" s="61" t="s">
        <v>28</v>
      </c>
      <c r="M2" s="61" t="s">
        <v>29</v>
      </c>
    </row>
    <row r="3" spans="1:20" s="13" customFormat="1" ht="98.25" customHeight="1" x14ac:dyDescent="0.2">
      <c r="A3" s="67"/>
      <c r="B3" s="69"/>
      <c r="C3" s="71"/>
      <c r="D3" s="71"/>
      <c r="E3" s="71"/>
      <c r="F3" s="74"/>
      <c r="G3" s="74"/>
      <c r="H3" s="74"/>
      <c r="I3" s="59" t="s">
        <v>5</v>
      </c>
      <c r="J3" s="60" t="s">
        <v>6</v>
      </c>
      <c r="K3" s="64"/>
      <c r="L3" s="62"/>
      <c r="M3" s="62"/>
    </row>
    <row r="4" spans="1:20" s="13" customFormat="1" ht="18.75" customHeight="1" x14ac:dyDescent="0.2">
      <c r="A4" s="14">
        <v>1</v>
      </c>
      <c r="B4" s="3">
        <v>2</v>
      </c>
      <c r="C4" s="11">
        <v>3</v>
      </c>
      <c r="D4" s="3">
        <v>4</v>
      </c>
      <c r="E4" s="3">
        <v>5</v>
      </c>
      <c r="F4" s="34">
        <v>6</v>
      </c>
      <c r="G4" s="34">
        <v>7</v>
      </c>
      <c r="H4" s="34">
        <v>8</v>
      </c>
      <c r="I4" s="34">
        <v>9</v>
      </c>
      <c r="J4" s="25">
        <v>10</v>
      </c>
      <c r="K4" s="25">
        <v>11</v>
      </c>
      <c r="L4" s="25">
        <v>12</v>
      </c>
      <c r="M4" s="25">
        <v>13</v>
      </c>
    </row>
    <row r="5" spans="1:20" s="16" customFormat="1" ht="29.25" customHeight="1" x14ac:dyDescent="0.2">
      <c r="A5" s="48" t="s">
        <v>7</v>
      </c>
      <c r="B5" s="44" t="s">
        <v>8</v>
      </c>
      <c r="C5" s="6">
        <f>C6+C7</f>
        <v>1604449168</v>
      </c>
      <c r="D5" s="6">
        <f>D6+D7</f>
        <v>283138092</v>
      </c>
      <c r="E5" s="26">
        <f>+C5+D5</f>
        <v>1887587260</v>
      </c>
      <c r="F5" s="26">
        <f>+F6+F7</f>
        <v>99165878.049999997</v>
      </c>
      <c r="G5" s="26">
        <f>+G6+G7</f>
        <v>219855218.61000001</v>
      </c>
      <c r="H5" s="26">
        <f t="shared" ref="H5:L5" si="0">+H6+H7</f>
        <v>319021096.65999997</v>
      </c>
      <c r="I5" s="26">
        <v>355747154.58445895</v>
      </c>
      <c r="J5" s="26">
        <v>62778909.632551581</v>
      </c>
      <c r="K5" s="26">
        <v>418526064.21701056</v>
      </c>
      <c r="L5" s="35">
        <f t="shared" si="0"/>
        <v>285319138.64298302</v>
      </c>
      <c r="M5" s="35">
        <v>165076218.31</v>
      </c>
      <c r="N5" s="15"/>
      <c r="O5" s="15"/>
      <c r="P5" s="15"/>
      <c r="Q5" s="15"/>
    </row>
    <row r="6" spans="1:20" ht="29.25" customHeight="1" outlineLevel="1" x14ac:dyDescent="0.25">
      <c r="A6" s="49" t="s">
        <v>9</v>
      </c>
      <c r="B6" s="50" t="s">
        <v>8</v>
      </c>
      <c r="C6" s="8">
        <v>459761907</v>
      </c>
      <c r="D6" s="8">
        <v>81134456</v>
      </c>
      <c r="E6" s="36">
        <f>+C6+D6</f>
        <v>540896363</v>
      </c>
      <c r="F6" s="36">
        <v>33105127.969999999</v>
      </c>
      <c r="G6" s="36">
        <v>120460162.54000001</v>
      </c>
      <c r="H6" s="36">
        <f>+F6+G6</f>
        <v>153565290.50999999</v>
      </c>
      <c r="I6" s="36">
        <v>187465828.10100001</v>
      </c>
      <c r="J6" s="56">
        <v>33082204.958999999</v>
      </c>
      <c r="K6" s="36">
        <v>220548033.06</v>
      </c>
      <c r="L6" s="36">
        <f>155561879.854206+1731394.18</f>
        <v>157293274.034206</v>
      </c>
      <c r="M6" s="36">
        <v>98656531.129999995</v>
      </c>
      <c r="N6" s="15"/>
      <c r="O6" s="15"/>
      <c r="P6" s="15"/>
      <c r="Q6" s="28"/>
      <c r="R6" s="29"/>
    </row>
    <row r="7" spans="1:20" ht="29.25" customHeight="1" outlineLevel="1" x14ac:dyDescent="0.25">
      <c r="A7" s="49" t="s">
        <v>10</v>
      </c>
      <c r="B7" s="50" t="s">
        <v>8</v>
      </c>
      <c r="C7" s="8">
        <v>1144687261</v>
      </c>
      <c r="D7" s="8">
        <v>202003636</v>
      </c>
      <c r="E7" s="36">
        <f>+C7+D7</f>
        <v>1346690897</v>
      </c>
      <c r="F7" s="36">
        <v>66060750.079999998</v>
      </c>
      <c r="G7" s="36">
        <v>99395056.069999993</v>
      </c>
      <c r="H7" s="36">
        <f>+F7+G7</f>
        <v>165455806.14999998</v>
      </c>
      <c r="I7" s="36">
        <v>168281326.48345897</v>
      </c>
      <c r="J7" s="56">
        <v>29696704.673551582</v>
      </c>
      <c r="K7" s="36">
        <v>197978031.15701056</v>
      </c>
      <c r="L7" s="36">
        <f>126290849.348777+1735015.26</f>
        <v>128025864.608777</v>
      </c>
      <c r="M7" s="36">
        <v>66419687.18</v>
      </c>
      <c r="N7" s="15"/>
      <c r="O7" s="15"/>
      <c r="P7" s="15"/>
      <c r="Q7" s="28"/>
      <c r="R7" s="29"/>
    </row>
    <row r="8" spans="1:20" s="16" customFormat="1" ht="29.25" customHeight="1" x14ac:dyDescent="0.25">
      <c r="A8" s="48" t="s">
        <v>11</v>
      </c>
      <c r="B8" s="44" t="s">
        <v>8</v>
      </c>
      <c r="C8" s="6">
        <f>C9+C10</f>
        <v>1504824141</v>
      </c>
      <c r="D8" s="6">
        <f>D9+D10</f>
        <v>265557204</v>
      </c>
      <c r="E8" s="26">
        <f>+C8+D8</f>
        <v>1770381345</v>
      </c>
      <c r="F8" s="26">
        <f>+F9+F10</f>
        <v>84058553.150000006</v>
      </c>
      <c r="G8" s="26">
        <f>G9+G10</f>
        <v>55419594.129999995</v>
      </c>
      <c r="H8" s="26">
        <f t="shared" ref="H8:J8" si="1">+H9+H10</f>
        <v>139478147.28</v>
      </c>
      <c r="I8" s="26">
        <v>107852570.59529617</v>
      </c>
      <c r="J8" s="26">
        <v>19032806.5756405</v>
      </c>
      <c r="K8" s="26">
        <v>126885377.17093667</v>
      </c>
      <c r="L8" s="35">
        <f t="shared" ref="L8" si="2">+L9+L10</f>
        <v>82642305.5</v>
      </c>
      <c r="M8" s="35">
        <v>34538692.020000003</v>
      </c>
      <c r="N8" s="15"/>
      <c r="O8" s="15"/>
      <c r="P8" s="15"/>
      <c r="Q8" s="15"/>
      <c r="R8" s="29"/>
    </row>
    <row r="9" spans="1:20" ht="29.25" customHeight="1" outlineLevel="1" x14ac:dyDescent="0.25">
      <c r="A9" s="49" t="s">
        <v>9</v>
      </c>
      <c r="B9" s="50" t="s">
        <v>8</v>
      </c>
      <c r="C9" s="8">
        <v>371204258</v>
      </c>
      <c r="D9" s="8">
        <v>65506635</v>
      </c>
      <c r="E9" s="36">
        <f t="shared" ref="E9:E10" si="3">+C9+D9</f>
        <v>436710893</v>
      </c>
      <c r="F9" s="36">
        <v>21007511.390000001</v>
      </c>
      <c r="G9" s="36">
        <v>10226730.580000002</v>
      </c>
      <c r="H9" s="36">
        <f>+F9+G9</f>
        <v>31234241.970000003</v>
      </c>
      <c r="I9" s="36">
        <v>14642224.303999998</v>
      </c>
      <c r="J9" s="56">
        <v>2583921.9359999998</v>
      </c>
      <c r="K9" s="36">
        <v>17226146.239999998</v>
      </c>
      <c r="L9" s="36">
        <f>13368050.54+676273.87</f>
        <v>14044324.409999998</v>
      </c>
      <c r="M9" s="36">
        <v>11106979.35</v>
      </c>
      <c r="N9" s="15"/>
      <c r="O9" s="15"/>
      <c r="P9" s="15"/>
      <c r="Q9" s="28"/>
      <c r="R9" s="29"/>
      <c r="S9" s="18"/>
    </row>
    <row r="10" spans="1:20" ht="29.25" customHeight="1" outlineLevel="1" x14ac:dyDescent="0.25">
      <c r="A10" s="49" t="s">
        <v>10</v>
      </c>
      <c r="B10" s="50" t="s">
        <v>8</v>
      </c>
      <c r="C10" s="8">
        <v>1133619883</v>
      </c>
      <c r="D10" s="8">
        <v>200050569</v>
      </c>
      <c r="E10" s="36">
        <f t="shared" si="3"/>
        <v>1333670452</v>
      </c>
      <c r="F10" s="36">
        <v>63051041.759999998</v>
      </c>
      <c r="G10" s="36">
        <v>45192863.549999997</v>
      </c>
      <c r="H10" s="36">
        <f>+F10+G10</f>
        <v>108243905.31</v>
      </c>
      <c r="I10" s="36">
        <v>93210346.291296184</v>
      </c>
      <c r="J10" s="56">
        <v>16448884.639640501</v>
      </c>
      <c r="K10" s="36">
        <v>109659230.93093668</v>
      </c>
      <c r="L10" s="36">
        <f>58797457.6+9800523.49</f>
        <v>68597981.090000004</v>
      </c>
      <c r="M10" s="36">
        <v>23431712.670000002</v>
      </c>
      <c r="N10" s="15"/>
      <c r="O10" s="15"/>
      <c r="P10" s="15"/>
      <c r="Q10" s="28"/>
      <c r="R10" s="29"/>
      <c r="S10" s="18"/>
    </row>
    <row r="11" spans="1:20" s="16" customFormat="1" ht="29.25" customHeight="1" x14ac:dyDescent="0.25">
      <c r="A11" s="48" t="s">
        <v>12</v>
      </c>
      <c r="B11" s="44" t="s">
        <v>8</v>
      </c>
      <c r="C11" s="6">
        <f>C12+C13</f>
        <v>596000681</v>
      </c>
      <c r="D11" s="6">
        <f>D12+D13</f>
        <v>105176593</v>
      </c>
      <c r="E11" s="26">
        <f>+C11+D11</f>
        <v>701177274</v>
      </c>
      <c r="F11" s="26">
        <v>31514187.6675</v>
      </c>
      <c r="G11" s="26">
        <v>0</v>
      </c>
      <c r="H11" s="26">
        <f>+H12+H13</f>
        <v>31514187.6675</v>
      </c>
      <c r="I11" s="26">
        <v>79847429.386999995</v>
      </c>
      <c r="J11" s="26">
        <v>14090722.832999999</v>
      </c>
      <c r="K11" s="26">
        <v>93938152.219999999</v>
      </c>
      <c r="L11" s="37">
        <v>0</v>
      </c>
      <c r="M11" s="37">
        <v>0</v>
      </c>
      <c r="N11" s="15"/>
      <c r="O11" s="15"/>
      <c r="P11" s="15"/>
      <c r="Q11" s="15"/>
      <c r="R11" s="29"/>
      <c r="S11" s="18"/>
    </row>
    <row r="12" spans="1:20" s="19" customFormat="1" ht="29.25" customHeight="1" x14ac:dyDescent="0.25">
      <c r="A12" s="49" t="s">
        <v>13</v>
      </c>
      <c r="B12" s="50" t="s">
        <v>8</v>
      </c>
      <c r="C12" s="8">
        <v>243381138</v>
      </c>
      <c r="D12" s="8">
        <v>42949613</v>
      </c>
      <c r="E12" s="36">
        <f t="shared" ref="E12:E20" si="4">+C12+D12</f>
        <v>286330751</v>
      </c>
      <c r="F12" s="36">
        <v>12868777.6875</v>
      </c>
      <c r="G12" s="36">
        <v>0</v>
      </c>
      <c r="H12" s="36">
        <f>+F12+G12</f>
        <v>12868777.6875</v>
      </c>
      <c r="I12" s="36">
        <v>0</v>
      </c>
      <c r="J12" s="57">
        <v>0</v>
      </c>
      <c r="K12" s="38">
        <v>0</v>
      </c>
      <c r="L12" s="38">
        <v>0</v>
      </c>
      <c r="M12" s="38">
        <v>0</v>
      </c>
      <c r="N12" s="15"/>
      <c r="O12" s="15"/>
      <c r="P12" s="15"/>
      <c r="Q12" s="15"/>
      <c r="R12" s="29"/>
      <c r="S12" s="18"/>
    </row>
    <row r="13" spans="1:20" s="16" customFormat="1" ht="29.25" customHeight="1" x14ac:dyDescent="0.25">
      <c r="A13" s="49" t="s">
        <v>14</v>
      </c>
      <c r="B13" s="50" t="s">
        <v>8</v>
      </c>
      <c r="C13" s="8">
        <v>352619543</v>
      </c>
      <c r="D13" s="8">
        <v>62226980</v>
      </c>
      <c r="E13" s="36">
        <f t="shared" si="4"/>
        <v>414846523</v>
      </c>
      <c r="F13" s="36">
        <v>18645409.98</v>
      </c>
      <c r="G13" s="36">
        <v>0</v>
      </c>
      <c r="H13" s="36">
        <f>+F13+G13</f>
        <v>18645409.98</v>
      </c>
      <c r="I13" s="36">
        <v>79847429.386999995</v>
      </c>
      <c r="J13" s="56">
        <v>14090722.832999999</v>
      </c>
      <c r="K13" s="36">
        <v>93938152.219999999</v>
      </c>
      <c r="L13" s="36">
        <v>0</v>
      </c>
      <c r="M13" s="36">
        <v>0</v>
      </c>
      <c r="N13" s="15"/>
      <c r="O13" s="15"/>
      <c r="P13" s="15"/>
      <c r="Q13" s="28"/>
      <c r="R13" s="29"/>
      <c r="S13" s="18"/>
      <c r="T13" s="27"/>
    </row>
    <row r="14" spans="1:20" s="19" customFormat="1" ht="29.25" customHeight="1" x14ac:dyDescent="0.25">
      <c r="A14" s="48" t="s">
        <v>15</v>
      </c>
      <c r="B14" s="44" t="s">
        <v>8</v>
      </c>
      <c r="C14" s="6">
        <v>1311704793</v>
      </c>
      <c r="D14" s="6">
        <v>231477320</v>
      </c>
      <c r="E14" s="26">
        <f t="shared" si="4"/>
        <v>1543182113</v>
      </c>
      <c r="F14" s="26">
        <v>74417502.799999997</v>
      </c>
      <c r="G14" s="26">
        <v>85247813.310000002</v>
      </c>
      <c r="H14" s="26">
        <f>+F14+G14</f>
        <v>159665316.11000001</v>
      </c>
      <c r="I14" s="26">
        <v>293816959.3585</v>
      </c>
      <c r="J14" s="26">
        <v>51850051.651499994</v>
      </c>
      <c r="K14" s="26">
        <v>345667011.00999999</v>
      </c>
      <c r="L14" s="37">
        <f>109773584.347609+11125021.57</f>
        <v>120898605.91760901</v>
      </c>
      <c r="M14" s="37">
        <v>56363297.090000004</v>
      </c>
      <c r="N14" s="15"/>
      <c r="O14" s="15"/>
      <c r="P14" s="15"/>
      <c r="Q14" s="28"/>
      <c r="R14" s="29"/>
      <c r="S14" s="18"/>
    </row>
    <row r="15" spans="1:20" s="19" customFormat="1" ht="29.25" customHeight="1" x14ac:dyDescent="0.25">
      <c r="A15" s="51" t="s">
        <v>16</v>
      </c>
      <c r="B15" s="44" t="s">
        <v>8</v>
      </c>
      <c r="C15" s="6">
        <v>938665315</v>
      </c>
      <c r="D15" s="6">
        <v>153582762</v>
      </c>
      <c r="E15" s="39">
        <f t="shared" si="4"/>
        <v>1092248077</v>
      </c>
      <c r="F15" s="39">
        <v>69457691.370000005</v>
      </c>
      <c r="G15" s="39">
        <v>177903744.38999999</v>
      </c>
      <c r="H15" s="26">
        <f t="shared" ref="H15:H19" si="5">+F15+G15</f>
        <v>247361435.75999999</v>
      </c>
      <c r="I15" s="26">
        <v>273649668.48508519</v>
      </c>
      <c r="J15" s="26">
        <v>42470568.01491484</v>
      </c>
      <c r="K15" s="26">
        <v>316120236.5</v>
      </c>
      <c r="L15" s="39">
        <f>228109515.39278+9822819.63+602816.44</f>
        <v>238535151.46278</v>
      </c>
      <c r="M15" s="39">
        <v>130663671.29999998</v>
      </c>
      <c r="N15" s="15"/>
      <c r="O15" s="15"/>
      <c r="P15" s="15"/>
      <c r="Q15" s="28"/>
      <c r="R15" s="29"/>
      <c r="S15" s="18"/>
    </row>
    <row r="16" spans="1:20" s="19" customFormat="1" ht="29.25" customHeight="1" x14ac:dyDescent="0.25">
      <c r="A16" s="48" t="s">
        <v>17</v>
      </c>
      <c r="B16" s="50" t="s">
        <v>8</v>
      </c>
      <c r="C16" s="6">
        <v>1079615516</v>
      </c>
      <c r="D16" s="6">
        <v>190520387</v>
      </c>
      <c r="E16" s="26">
        <f t="shared" si="4"/>
        <v>1270135903</v>
      </c>
      <c r="F16" s="26">
        <v>74173076.129999995</v>
      </c>
      <c r="G16" s="26">
        <v>210643750.46000001</v>
      </c>
      <c r="H16" s="26">
        <f t="shared" si="5"/>
        <v>284816826.59000003</v>
      </c>
      <c r="I16" s="26">
        <v>301379870.75549996</v>
      </c>
      <c r="J16" s="26">
        <v>53184683.074499995</v>
      </c>
      <c r="K16" s="26">
        <v>354564553.82999992</v>
      </c>
      <c r="L16" s="37">
        <v>302655609.41086715</v>
      </c>
      <c r="M16" s="37">
        <v>205479323.49000001</v>
      </c>
      <c r="N16" s="15"/>
      <c r="O16" s="15"/>
      <c r="P16" s="15"/>
      <c r="Q16" s="28"/>
      <c r="R16" s="29"/>
      <c r="S16" s="18"/>
    </row>
    <row r="17" spans="1:19" s="19" customFormat="1" ht="29.25" customHeight="1" x14ac:dyDescent="0.25">
      <c r="A17" s="52" t="s">
        <v>18</v>
      </c>
      <c r="B17" s="50" t="s">
        <v>8</v>
      </c>
      <c r="C17" s="6">
        <v>102000000</v>
      </c>
      <c r="D17" s="6">
        <v>0</v>
      </c>
      <c r="E17" s="26">
        <f t="shared" si="4"/>
        <v>102000000</v>
      </c>
      <c r="F17" s="26">
        <v>8670000</v>
      </c>
      <c r="G17" s="26">
        <v>92530762.329999998</v>
      </c>
      <c r="H17" s="26">
        <f t="shared" si="5"/>
        <v>101200762.33</v>
      </c>
      <c r="I17" s="26">
        <v>86700000</v>
      </c>
      <c r="J17" s="26">
        <v>15300000</v>
      </c>
      <c r="K17" s="26">
        <v>102000000</v>
      </c>
      <c r="L17" s="37">
        <v>95335762.329999998</v>
      </c>
      <c r="M17" s="37">
        <v>95335762.329999998</v>
      </c>
      <c r="N17" s="41"/>
      <c r="O17" s="41"/>
      <c r="P17" s="41"/>
      <c r="Q17" s="15"/>
      <c r="R17" s="29"/>
      <c r="S17" s="18"/>
    </row>
    <row r="18" spans="1:19" s="19" customFormat="1" ht="29.25" customHeight="1" x14ac:dyDescent="0.25">
      <c r="A18" s="48" t="s">
        <v>19</v>
      </c>
      <c r="B18" s="44" t="s">
        <v>8</v>
      </c>
      <c r="C18" s="6">
        <v>285531663</v>
      </c>
      <c r="D18" s="6">
        <v>50387942</v>
      </c>
      <c r="E18" s="26">
        <f t="shared" si="4"/>
        <v>335919605</v>
      </c>
      <c r="F18" s="26">
        <v>15304104.675000001</v>
      </c>
      <c r="G18" s="26">
        <v>10350037.189999999</v>
      </c>
      <c r="H18" s="26">
        <f t="shared" si="5"/>
        <v>25654141.865000002</v>
      </c>
      <c r="I18" s="26">
        <v>25146174.835000001</v>
      </c>
      <c r="J18" s="26">
        <v>4437560.2649999997</v>
      </c>
      <c r="K18" s="26">
        <v>29583735.100000001</v>
      </c>
      <c r="L18" s="37">
        <f>13499169.76+2770984.94</f>
        <v>16270154.699999999</v>
      </c>
      <c r="M18" s="37">
        <v>6606576.1200000001</v>
      </c>
      <c r="N18" s="41"/>
      <c r="O18" s="41"/>
      <c r="P18" s="41"/>
      <c r="Q18" s="28"/>
      <c r="R18" s="29"/>
      <c r="S18" s="18"/>
    </row>
    <row r="19" spans="1:19" s="19" customFormat="1" ht="29.25" customHeight="1" x14ac:dyDescent="0.25">
      <c r="A19" s="48" t="s">
        <v>20</v>
      </c>
      <c r="B19" s="44" t="s">
        <v>8</v>
      </c>
      <c r="C19" s="6">
        <v>104815264</v>
      </c>
      <c r="D19" s="6">
        <v>18496812</v>
      </c>
      <c r="E19" s="26">
        <f t="shared" si="4"/>
        <v>123312076</v>
      </c>
      <c r="F19" s="26">
        <v>11529679.040000001</v>
      </c>
      <c r="G19" s="26">
        <v>32445550.579999998</v>
      </c>
      <c r="H19" s="26">
        <f t="shared" si="5"/>
        <v>43975229.619999997</v>
      </c>
      <c r="I19" s="26">
        <v>45711564.723999999</v>
      </c>
      <c r="J19" s="26">
        <v>8066746.7159999991</v>
      </c>
      <c r="K19" s="26">
        <v>53778311.439999998</v>
      </c>
      <c r="L19" s="37">
        <f>38582072.21+3412781.65</f>
        <v>41994853.859999999</v>
      </c>
      <c r="M19" s="37">
        <v>28256914.940000001</v>
      </c>
      <c r="N19" s="41"/>
      <c r="O19" s="41"/>
      <c r="P19" s="41"/>
      <c r="Q19" s="28"/>
      <c r="R19" s="29"/>
      <c r="S19" s="18"/>
    </row>
    <row r="20" spans="1:19" s="16" customFormat="1" ht="29.25" customHeight="1" x14ac:dyDescent="0.25">
      <c r="A20" s="65" t="s">
        <v>21</v>
      </c>
      <c r="B20" s="66"/>
      <c r="C20" s="7">
        <f>+C5+C8+C11+C14+C15+C16+C17+C18+C19</f>
        <v>7527606541</v>
      </c>
      <c r="D20" s="7">
        <f>+D5+D8+D11+D14+D15+D16+D17+D18+D19</f>
        <v>1298337112</v>
      </c>
      <c r="E20" s="35">
        <f t="shared" si="4"/>
        <v>8825943653</v>
      </c>
      <c r="F20" s="35">
        <f>+F5+F8+F11+F14+F15+F16+F17+F18+F19</f>
        <v>468290672.88249999</v>
      </c>
      <c r="G20" s="35">
        <f t="shared" ref="G20" si="6">+G5+G8+G11+G14+G15+G16+G17+G18+G19</f>
        <v>884396471.00000024</v>
      </c>
      <c r="H20" s="35">
        <f>+H5+H8+H11+H14+H15+H16+H17+H18+H19</f>
        <v>1352687143.8824999</v>
      </c>
      <c r="I20" s="35">
        <v>1569851392.7248402</v>
      </c>
      <c r="J20" s="35">
        <v>271212048.76310688</v>
      </c>
      <c r="K20" s="26">
        <v>1841063441.487947</v>
      </c>
      <c r="L20" s="55">
        <f>+L5+L8+L14+L15+L16+L17+L18+L19</f>
        <v>1183651581.824239</v>
      </c>
      <c r="M20" s="26">
        <f>+M5+M8+M11+M14+M15+M16+M17+M18+M19</f>
        <v>722320455.60000014</v>
      </c>
      <c r="N20" s="40">
        <f>K20/E20</f>
        <v>0.20859678170074841</v>
      </c>
      <c r="O20" s="41"/>
      <c r="P20" s="41"/>
      <c r="Q20" s="15"/>
      <c r="R20" s="29"/>
      <c r="S20" s="17"/>
    </row>
    <row r="21" spans="1:19" s="16" customFormat="1" ht="29.25" customHeight="1" x14ac:dyDescent="0.2">
      <c r="A21" s="1" t="s">
        <v>22</v>
      </c>
      <c r="B21" s="1"/>
      <c r="C21" s="45">
        <v>7527606541</v>
      </c>
      <c r="D21" s="45">
        <v>1298337112</v>
      </c>
      <c r="E21" s="45">
        <v>8825943653</v>
      </c>
      <c r="F21" s="45">
        <v>427809945.20625001</v>
      </c>
      <c r="G21" s="45">
        <v>767000550.5</v>
      </c>
      <c r="H21" s="58"/>
      <c r="I21" s="53">
        <v>1391736023.71541</v>
      </c>
      <c r="J21" s="54">
        <v>240244809.48458999</v>
      </c>
      <c r="K21" s="45">
        <v>1631980833.2</v>
      </c>
      <c r="L21" s="45">
        <v>1018471209.4400001</v>
      </c>
      <c r="M21" s="45">
        <v>722320455.60000014</v>
      </c>
      <c r="N21" s="40"/>
      <c r="O21" s="42"/>
      <c r="P21" s="42"/>
    </row>
    <row r="22" spans="1:19" s="16" customFormat="1" ht="29.25" customHeight="1" x14ac:dyDescent="0.2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"/>
      <c r="O22" s="43"/>
      <c r="P22" s="41"/>
      <c r="Q22" s="15"/>
    </row>
    <row r="23" spans="1:19" s="16" customFormat="1" ht="29.25" customHeight="1" x14ac:dyDescent="0.2">
      <c r="A23" s="1"/>
      <c r="B23" s="1"/>
      <c r="C23" s="4"/>
      <c r="D23" s="4"/>
      <c r="E23" s="4"/>
      <c r="F23" s="4"/>
      <c r="G23" s="30"/>
      <c r="H23" s="4"/>
      <c r="I23" s="45"/>
      <c r="J23" s="45"/>
      <c r="K23" s="45"/>
      <c r="L23" s="45">
        <f>+L20-L22</f>
        <v>1183651581.824239</v>
      </c>
      <c r="M23" s="4"/>
      <c r="N23" s="42"/>
      <c r="O23" s="42"/>
      <c r="P23" s="42"/>
    </row>
    <row r="24" spans="1:19" s="16" customFormat="1" ht="29.25" customHeight="1" x14ac:dyDescent="0.2">
      <c r="A24" s="1"/>
      <c r="B24" s="1"/>
      <c r="C24" s="4"/>
      <c r="D24" s="4"/>
      <c r="E24" s="4"/>
      <c r="F24" s="4"/>
      <c r="G24" s="30">
        <f>+G20-G22</f>
        <v>884396471.00000024</v>
      </c>
      <c r="H24" s="4"/>
      <c r="I24" s="46"/>
      <c r="J24" s="45"/>
      <c r="K24" s="45"/>
      <c r="L24" s="47"/>
      <c r="M24" s="47"/>
      <c r="N24" s="42"/>
      <c r="O24" s="42"/>
      <c r="P24" s="42"/>
    </row>
    <row r="25" spans="1:19" s="16" customFormat="1" ht="29.25" customHeight="1" x14ac:dyDescent="0.2">
      <c r="A25" s="1"/>
      <c r="B25" s="1"/>
      <c r="C25" s="4"/>
      <c r="D25" s="4"/>
      <c r="E25" s="4"/>
      <c r="F25" s="4"/>
      <c r="G25" s="30"/>
      <c r="H25" s="4"/>
      <c r="I25" s="20"/>
      <c r="J25" s="4"/>
      <c r="K25" s="4"/>
      <c r="L25" s="23"/>
      <c r="M25" s="9"/>
      <c r="N25" s="42"/>
      <c r="O25" s="42"/>
      <c r="P25" s="42"/>
    </row>
    <row r="26" spans="1:19" s="16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20"/>
      <c r="J26" s="4"/>
      <c r="K26" s="4"/>
      <c r="L26" s="23"/>
      <c r="M26" s="9"/>
      <c r="N26" s="42"/>
      <c r="O26" s="42"/>
      <c r="P26" s="42"/>
    </row>
    <row r="27" spans="1:19" s="16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20"/>
      <c r="J27" s="4"/>
      <c r="K27" s="4"/>
      <c r="L27" s="23"/>
      <c r="M27" s="9"/>
      <c r="N27" s="42"/>
      <c r="O27" s="42"/>
      <c r="P27" s="42"/>
    </row>
    <row r="28" spans="1:19" s="16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17"/>
      <c r="J28" s="17"/>
      <c r="K28" s="21"/>
      <c r="L28" s="23"/>
      <c r="M28" s="9"/>
      <c r="N28" s="42"/>
      <c r="O28" s="42"/>
      <c r="P28" s="42"/>
    </row>
    <row r="29" spans="1:19" s="16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17"/>
      <c r="J29" s="17"/>
      <c r="K29" s="22"/>
      <c r="L29" s="23"/>
      <c r="M29" s="9"/>
      <c r="N29" s="42"/>
      <c r="O29" s="42"/>
      <c r="P29" s="42"/>
    </row>
    <row r="30" spans="1:19" x14ac:dyDescent="0.25">
      <c r="K30" s="22"/>
    </row>
    <row r="31" spans="1:19" x14ac:dyDescent="0.25">
      <c r="K31" s="22"/>
    </row>
    <row r="32" spans="1:19" x14ac:dyDescent="0.25">
      <c r="K32" s="22"/>
    </row>
    <row r="33" spans="11:11" x14ac:dyDescent="0.25">
      <c r="K33" s="22"/>
    </row>
    <row r="34" spans="11:11" x14ac:dyDescent="0.25">
      <c r="K34" s="22"/>
    </row>
    <row r="35" spans="11:11" x14ac:dyDescent="0.25">
      <c r="K35" s="22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0" orientation="landscape" r:id="rId1"/>
  <headerFooter alignWithMargins="0">
    <oddHeader>&amp;CФинансово изпълнение по ЕФРР, КФ, ЕСФ и ФЕПН 2014 -2020</oddHeader>
  </headerFooter>
  <ignoredErrors>
    <ignoredError sqref="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</vt:lpstr>
      <vt:lpstr>'SCF_financial info_EUR_ENG'!Print_Area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2017-12-06T12:41:41Z</cp:lastPrinted>
  <dcterms:created xsi:type="dcterms:W3CDTF">2007-11-29T09:10:22Z</dcterms:created>
  <dcterms:modified xsi:type="dcterms:W3CDTF">2018-06-14T12:06:15Z</dcterms:modified>
</cp:coreProperties>
</file>