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760" tabRatio="579" activeTab="0"/>
  </bookViews>
  <sheets>
    <sheet name="1000" sheetId="1" r:id="rId1"/>
    <sheet name="1000-МФ" sheetId="2" r:id="rId2"/>
  </sheets>
  <externalReferences>
    <externalReference r:id="rId5"/>
    <externalReference r:id="rId6"/>
    <externalReference r:id="rId7"/>
  </externalReferences>
  <definedNames>
    <definedName name="\c">#N/A</definedName>
    <definedName name="_c">NA()</definedName>
    <definedName name="A" localSheetId="0">#REF!</definedName>
    <definedName name="A">#REF!</definedName>
    <definedName name="B" localSheetId="0">#REF!</definedName>
    <definedName name="B">#REF!</definedName>
    <definedName name="C_" localSheetId="0">#N/A</definedName>
    <definedName name="C_">NA()</definedName>
    <definedName name="E" localSheetId="0">#REF!</definedName>
    <definedName name="E">#REF!</definedName>
    <definedName name="F" localSheetId="0">#REF!</definedName>
    <definedName name="F">#REF!</definedName>
    <definedName name="_xlnm.Print_Area" localSheetId="0">'1000'!$B$2:$C$39</definedName>
    <definedName name="_xlnm.Print_Area" localSheetId="1">'1000-МФ'!$A$1:$C$192</definedName>
    <definedName name="_xlnm.Print_Titles" localSheetId="0">'1000'!$B:$B,'1000'!$5:$9</definedName>
  </definedNames>
  <calcPr fullCalcOnLoad="1"/>
</workbook>
</file>

<file path=xl/sharedStrings.xml><?xml version="1.0" encoding="utf-8"?>
<sst xmlns="http://schemas.openxmlformats.org/spreadsheetml/2006/main" count="170" uniqueCount="82">
  <si>
    <t>Политика в областта на устойчивите и прозрачни публични финанси</t>
  </si>
  <si>
    <t>Политика в областта на ефективното събиране на всички държавни приходи</t>
  </si>
  <si>
    <t>Политика в областта на защитата на обществото и икономиката от финансови измами, контрабанда на стоки, изпиране на пари и финансиране на тероризма</t>
  </si>
  <si>
    <t>Политика в областта на управлението на дълга</t>
  </si>
  <si>
    <t>(лева)</t>
  </si>
  <si>
    <t>от тях за:</t>
  </si>
  <si>
    <t>Сума
(в лева)</t>
  </si>
  <si>
    <t>в т.ч.</t>
  </si>
  <si>
    <t>II. РАЗХОДИ</t>
  </si>
  <si>
    <t>СУМА</t>
  </si>
  <si>
    <t>П О К А З А Т Е Л И</t>
  </si>
  <si>
    <t>Б Ю Д Ж Е Т</t>
  </si>
  <si>
    <t>I. ПРИХОДИ, ПОМОЩИ И ДАРЕНИЯ</t>
  </si>
  <si>
    <t>III. БЮДЖЕТНИ ВЗАИМООТНОШЕНИЯ (ТРАНСФЕРИ) - (+/-)</t>
  </si>
  <si>
    <t>1. Неданъчни приходи</t>
  </si>
  <si>
    <t>1. Текущи разходи</t>
  </si>
  <si>
    <t>2. Капиталови разходи</t>
  </si>
  <si>
    <t>1. Бюджетно взаимоотношение с централния бюджет  (+/-)</t>
  </si>
  <si>
    <t>2. Бюджетни взаимоотношения с други бюджетни организации  (+/-)</t>
  </si>
  <si>
    <t>IV. БЮДЖЕТНО САЛДО (+/-)     (I - ІІ + ІІІ)</t>
  </si>
  <si>
    <t>V. ОПЕРАЦИИ В ЧАСТТА НА ФИНАНСИРАНЕТО - НЕТО</t>
  </si>
  <si>
    <t>ПОКАЗАТЕЛИ</t>
  </si>
  <si>
    <t>1.1. Персонал</t>
  </si>
  <si>
    <t>3. Трансфери между бюджети и сметки за средствата от Европейския съюз (+/-)</t>
  </si>
  <si>
    <t>2.1. Получени трансфери (+)</t>
  </si>
  <si>
    <t>3.1. Предоставени трансфери (-)</t>
  </si>
  <si>
    <t>1.2. Текущи трансфери, обезщетения и помощи за домакинствата</t>
  </si>
  <si>
    <t>2.2. Предоставени трансфери (-)</t>
  </si>
  <si>
    <t>ЗА 2018 ГОДИНА</t>
  </si>
  <si>
    <t>1.1. Държавни такси</t>
  </si>
  <si>
    <t>1.2. Приходи и доходи от собственост</t>
  </si>
  <si>
    <t>1.3. Глоби, санкции и наказателни лихви</t>
  </si>
  <si>
    <t>1.4. Други приходи</t>
  </si>
  <si>
    <t>2.1. Придобиване на дълготрайни активи и основен ремонт</t>
  </si>
  <si>
    <t>2.1.1.       - от Националната здравноосигурителна каса</t>
  </si>
  <si>
    <t>НА МИНИСТЕРСТВОТО НА ФИНАНСИТЕ</t>
  </si>
  <si>
    <t xml:space="preserve">Класификационен код </t>
  </si>
  <si>
    <t>Разпределение на разходите по области на политики и бюджетни програми</t>
  </si>
  <si>
    <t>Общо разходи</t>
  </si>
  <si>
    <t>Бюджетна програма „Бюджет и финансово управление”</t>
  </si>
  <si>
    <t>Бюджетна програма  „Защита на публичните финансови интереси”</t>
  </si>
  <si>
    <t>Бюджетна програма „Администриране на държавните приходи”</t>
  </si>
  <si>
    <t>Бюджетна програма „Интегриране на финансовата система във финансовата система на ЕС”</t>
  </si>
  <si>
    <t>Бюджетна програма „Митнически контрол и надзор (нефискален)”</t>
  </si>
  <si>
    <t>Бюджетна програма „Контрол върху организацията и провеждането на хазартни игри”</t>
  </si>
  <si>
    <t>Бюджетна програма „Управление на ликвидността”</t>
  </si>
  <si>
    <t>Други бюджетни програми</t>
  </si>
  <si>
    <t>Бюджетна програма „Национален компенсационен жилищен фонд”</t>
  </si>
  <si>
    <t>Бюджетна програма „Администрация”</t>
  </si>
  <si>
    <t>за 2018 г. на  Министерството на финансите</t>
  </si>
  <si>
    <t>Разпределение на ведомствените и администрираните разходи по бюджетни програми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</si>
  <si>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</si>
  <si>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</si>
  <si>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</si>
  <si>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</si>
  <si>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</si>
  <si>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</si>
  <si>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>за 2018 г. на Министерството на финансите</t>
  </si>
  <si>
    <t>1. Максимален размер на ангажиментите за разходи, които могат да бъдат поети през 2018 г.</t>
  </si>
  <si>
    <t>2. Максимален размер на новите задължения за разходи, които могат да бъдат натрупани през 2018 г.</t>
  </si>
  <si>
    <t xml:space="preserve">   Информационно издание на министерството</t>
  </si>
  <si>
    <t xml:space="preserve">   Съдебни и арбитражни производства         </t>
  </si>
  <si>
    <t xml:space="preserve">I. Общо ведомствени разходи </t>
  </si>
  <si>
    <t>1000.01.01 Бюджетна програма „Бюджет и финансово управление”</t>
  </si>
  <si>
    <t>1000.01.02  Бюджетна програма  „Защита на публичните финансови интереси”</t>
  </si>
  <si>
    <t xml:space="preserve">Наименование на областта на политика /бюджетната програма </t>
  </si>
  <si>
    <t>Сума                                                  (в лева)</t>
  </si>
  <si>
    <t xml:space="preserve"> 1000.02.01  Бюджетна програма „Администриране на държавните приходи”</t>
  </si>
  <si>
    <t>1000.03.01  Бюджетна програма „Интегриране на финансовата система във финансовата система на ЕС”</t>
  </si>
  <si>
    <t>1000.03.02  Бюджетна програма „Митнически контрол и надзор (нефискален)”</t>
  </si>
  <si>
    <t>1000.03.03  Бюджетна програма „Контрол върху организацията и провеждането на хазартни игри”</t>
  </si>
  <si>
    <t>1000.04.01  Бюджетна програма „Управление на ликвидността”</t>
  </si>
  <si>
    <t>1000.05.01  Бюджетна програма „Национален компенсационен жилищен фонд”</t>
  </si>
  <si>
    <t>1000.06.00  Бюджетна програма „Администрация”</t>
  </si>
  <si>
    <t>ОБЩО по Бюджета на Министерството на финансите по бюджетни програми</t>
  </si>
  <si>
    <t xml:space="preserve">   Концесионна дейност по Закона за концесиите                       </t>
  </si>
  <si>
    <t xml:space="preserve">   Национална игра на лотариен принцип с касови бележки, в изпълнение на специфична за страната препоръка 1 на Съвета на ЕС от 8 юли 2014 година                                                                       </t>
  </si>
  <si>
    <t xml:space="preserve">   Провеждане на Образователната програма на НАП „Влез в час с данъците“        </t>
  </si>
  <si>
    <t xml:space="preserve">   Годишни такси за присъждане на държавен кредитен рейтинг на Република България                </t>
  </si>
  <si>
    <t xml:space="preserve">   Финансово компенсиране на граждани с многогодишни жилищноспестовни влоговe по Закона за уреждане правата на граждани с многогодишни жилищно-спестовни влогове                                 </t>
  </si>
  <si>
    <t xml:space="preserve">   Отпечатване и контрол върху ценни книжа                                                                                                                                         </t>
  </si>
  <si>
    <t xml:space="preserve">   Жилищни компенсаторни записи, притежавани от гражданите по Закона за възстановяване собствеността върху одържавени недвижими имоти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</si>
</sst>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_)"/>
    <numFmt numFmtId="173" formatCode="#,##0.0"/>
    <numFmt numFmtId="174" formatCode="[Blue]#,##0;[Red]\-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5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medium">
        <color rgb="FF000000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 style="medium"/>
      <top style="medium"/>
      <bottom style="medium"/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55" applyFont="1" applyFill="1" applyAlignment="1" applyProtection="1">
      <alignment vertical="top"/>
      <protection/>
    </xf>
    <xf numFmtId="3" fontId="1" fillId="0" borderId="0" xfId="55" applyNumberFormat="1" applyFont="1" applyFill="1" applyAlignment="1" applyProtection="1">
      <alignment vertical="top"/>
      <protection/>
    </xf>
    <xf numFmtId="0" fontId="2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0" fontId="3" fillId="0" borderId="0" xfId="55" applyFont="1" applyFill="1" applyProtection="1">
      <alignment/>
      <protection/>
    </xf>
    <xf numFmtId="3" fontId="1" fillId="0" borderId="10" xfId="55" applyNumberFormat="1" applyFont="1" applyFill="1" applyBorder="1" applyAlignment="1" applyProtection="1">
      <alignment vertical="top"/>
      <protection/>
    </xf>
    <xf numFmtId="0" fontId="2" fillId="0" borderId="10" xfId="55" applyNumberFormat="1" applyFont="1" applyFill="1" applyBorder="1" applyAlignment="1" applyProtection="1" quotePrefix="1">
      <alignment horizontal="left" vertical="top" wrapText="1"/>
      <protection/>
    </xf>
    <xf numFmtId="0" fontId="1" fillId="0" borderId="0" xfId="55" applyNumberFormat="1" applyFont="1" applyFill="1" applyBorder="1" applyAlignment="1" applyProtection="1">
      <alignment vertical="top" wrapText="1"/>
      <protection/>
    </xf>
    <xf numFmtId="0" fontId="4" fillId="0" borderId="10" xfId="55" applyNumberFormat="1" applyFont="1" applyFill="1" applyBorder="1" applyAlignment="1" applyProtection="1" quotePrefix="1">
      <alignment horizontal="left" vertical="top" wrapText="1"/>
      <protection/>
    </xf>
    <xf numFmtId="0" fontId="1" fillId="0" borderId="0" xfId="55" applyNumberFormat="1" applyFont="1" applyFill="1" applyBorder="1" applyAlignment="1" applyProtection="1" quotePrefix="1">
      <alignment horizontal="left" vertical="top" wrapText="1"/>
      <protection/>
    </xf>
    <xf numFmtId="0" fontId="1" fillId="0" borderId="0" xfId="55" applyFont="1" applyFill="1" applyProtection="1">
      <alignment/>
      <protection/>
    </xf>
    <xf numFmtId="172" fontId="1" fillId="0" borderId="0" xfId="55" applyNumberFormat="1" applyFont="1" applyFill="1" applyBorder="1" applyAlignment="1" applyProtection="1">
      <alignment horizontal="left" vertical="top" wrapText="1" indent="3"/>
      <protection/>
    </xf>
    <xf numFmtId="172" fontId="1" fillId="0" borderId="0" xfId="55" applyNumberFormat="1" applyFont="1" applyFill="1" applyBorder="1" applyAlignment="1" applyProtection="1" quotePrefix="1">
      <alignment horizontal="left" vertical="top" wrapText="1" indent="3"/>
      <protection/>
    </xf>
    <xf numFmtId="0" fontId="2" fillId="0" borderId="10" xfId="55" applyFont="1" applyFill="1" applyBorder="1" applyAlignment="1" applyProtection="1" quotePrefix="1">
      <alignment horizontal="left" vertical="top" wrapText="1"/>
      <protection/>
    </xf>
    <xf numFmtId="0" fontId="5" fillId="0" borderId="0" xfId="55" applyFont="1" applyFill="1" applyBorder="1" applyProtection="1">
      <alignment/>
      <protection/>
    </xf>
    <xf numFmtId="0" fontId="5" fillId="0" borderId="0" xfId="55" applyFont="1" applyFill="1" applyBorder="1" applyAlignment="1" applyProtection="1">
      <alignment vertical="top"/>
      <protection/>
    </xf>
    <xf numFmtId="0" fontId="1" fillId="0" borderId="11" xfId="55" applyFont="1" applyFill="1" applyBorder="1" applyAlignment="1" applyProtection="1">
      <alignment horizontal="center" vertical="top"/>
      <protection/>
    </xf>
    <xf numFmtId="0" fontId="4" fillId="0" borderId="0" xfId="55" applyFont="1" applyFill="1" applyBorder="1" applyAlignment="1" applyProtection="1">
      <alignment horizontal="center" vertical="top"/>
      <protection/>
    </xf>
    <xf numFmtId="0" fontId="2" fillId="0" borderId="0" xfId="55" applyFont="1" applyFill="1" applyBorder="1" applyAlignment="1" applyProtection="1">
      <alignment horizontal="center" vertical="top"/>
      <protection/>
    </xf>
    <xf numFmtId="0" fontId="2" fillId="0" borderId="12" xfId="55" applyFont="1" applyFill="1" applyBorder="1" applyAlignment="1" applyProtection="1">
      <alignment horizontal="center"/>
      <protection/>
    </xf>
    <xf numFmtId="0" fontId="1" fillId="0" borderId="12" xfId="55" applyFont="1" applyFill="1" applyBorder="1" applyAlignment="1" applyProtection="1">
      <alignment vertical="top"/>
      <protection/>
    </xf>
    <xf numFmtId="0" fontId="1" fillId="0" borderId="0" xfId="55" applyFont="1" applyFill="1" applyAlignment="1" applyProtection="1" quotePrefix="1">
      <alignment horizontal="right"/>
      <protection/>
    </xf>
    <xf numFmtId="0" fontId="1" fillId="0" borderId="0" xfId="55" applyFont="1" applyFill="1" applyAlignment="1" applyProtection="1">
      <alignment horizontal="center" vertical="top"/>
      <protection/>
    </xf>
    <xf numFmtId="0" fontId="2" fillId="0" borderId="0" xfId="55" applyFont="1" applyFill="1" applyAlignment="1" applyProtection="1" quotePrefix="1">
      <alignment horizontal="left" vertical="top"/>
      <protection/>
    </xf>
    <xf numFmtId="0" fontId="1" fillId="0" borderId="11" xfId="55" applyFont="1" applyFill="1" applyBorder="1" applyAlignment="1" applyProtection="1" quotePrefix="1">
      <alignment horizontal="center"/>
      <protection/>
    </xf>
    <xf numFmtId="0" fontId="6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0" fontId="7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3" fontId="2" fillId="0" borderId="10" xfId="55" applyNumberFormat="1" applyFont="1" applyFill="1" applyBorder="1" applyAlignment="1" applyProtection="1">
      <alignment vertical="top"/>
      <protection/>
    </xf>
    <xf numFmtId="3" fontId="2" fillId="0" borderId="0" xfId="55" applyNumberFormat="1" applyFont="1" applyFill="1" applyAlignment="1" applyProtection="1">
      <alignment vertical="top"/>
      <protection/>
    </xf>
    <xf numFmtId="172" fontId="6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0" fontId="0" fillId="33" borderId="0" xfId="0" applyFont="1" applyFill="1" applyAlignment="1">
      <alignment/>
    </xf>
    <xf numFmtId="3" fontId="8" fillId="33" borderId="13" xfId="0" applyNumberFormat="1" applyFont="1" applyFill="1" applyBorder="1" applyAlignment="1">
      <alignment horizontal="center" vertical="center" wrapText="1"/>
    </xf>
    <xf numFmtId="174" fontId="9" fillId="33" borderId="14" xfId="0" applyNumberFormat="1" applyFont="1" applyFill="1" applyBorder="1" applyAlignment="1">
      <alignment wrapText="1"/>
    </xf>
    <xf numFmtId="3" fontId="8" fillId="33" borderId="15" xfId="0" applyNumberFormat="1" applyFont="1" applyFill="1" applyBorder="1" applyAlignment="1">
      <alignment horizontal="right" wrapText="1" indent="1"/>
    </xf>
    <xf numFmtId="3" fontId="8" fillId="33" borderId="16" xfId="0" applyNumberFormat="1" applyFont="1" applyFill="1" applyBorder="1" applyAlignment="1">
      <alignment horizontal="right" wrapText="1" indent="1"/>
    </xf>
    <xf numFmtId="0" fontId="9" fillId="33" borderId="0" xfId="0" applyFont="1" applyFill="1" applyAlignment="1">
      <alignment wrapText="1"/>
    </xf>
    <xf numFmtId="174" fontId="9" fillId="33" borderId="0" xfId="0" applyNumberFormat="1" applyFont="1" applyFill="1" applyAlignment="1">
      <alignment wrapText="1"/>
    </xf>
    <xf numFmtId="3" fontId="9" fillId="33" borderId="0" xfId="0" applyNumberFormat="1" applyFont="1" applyFill="1" applyAlignment="1">
      <alignment wrapText="1"/>
    </xf>
    <xf numFmtId="0" fontId="9" fillId="33" borderId="17" xfId="0" applyFont="1" applyFill="1" applyBorder="1" applyAlignment="1" applyProtection="1">
      <alignment wrapText="1"/>
      <protection locked="0"/>
    </xf>
    <xf numFmtId="3" fontId="46" fillId="33" borderId="18" xfId="42" applyNumberFormat="1" applyFont="1" applyFill="1" applyBorder="1" applyAlignment="1" applyProtection="1">
      <alignment horizontal="right" vertical="center" wrapText="1"/>
      <protection locked="0"/>
    </xf>
    <xf numFmtId="0" fontId="47" fillId="33" borderId="19" xfId="0" applyFont="1" applyFill="1" applyBorder="1" applyAlignment="1" applyProtection="1">
      <alignment vertical="center" wrapText="1"/>
      <protection/>
    </xf>
    <xf numFmtId="3" fontId="47" fillId="33" borderId="18" xfId="42" applyNumberFormat="1" applyFont="1" applyFill="1" applyBorder="1" applyAlignment="1" applyProtection="1">
      <alignment horizontal="right" vertical="center" wrapText="1"/>
      <protection/>
    </xf>
    <xf numFmtId="3" fontId="0" fillId="33" borderId="0" xfId="0" applyNumberFormat="1" applyFont="1" applyFill="1" applyAlignment="1">
      <alignment/>
    </xf>
    <xf numFmtId="0" fontId="46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/>
    </xf>
    <xf numFmtId="0" fontId="47" fillId="33" borderId="17" xfId="0" applyFont="1" applyFill="1" applyBorder="1" applyAlignment="1" applyProtection="1">
      <alignment horizontal="center"/>
      <protection locked="0"/>
    </xf>
    <xf numFmtId="0" fontId="48" fillId="33" borderId="19" xfId="0" applyFont="1" applyFill="1" applyBorder="1" applyAlignment="1">
      <alignment vertical="top" wrapText="1"/>
    </xf>
    <xf numFmtId="180" fontId="47" fillId="33" borderId="18" xfId="42" applyNumberFormat="1" applyFont="1" applyFill="1" applyBorder="1" applyAlignment="1" applyProtection="1">
      <alignment horizontal="right" vertical="center" wrapText="1"/>
      <protection locked="0"/>
    </xf>
    <xf numFmtId="0" fontId="47" fillId="33" borderId="17" xfId="0" applyFont="1" applyFill="1" applyBorder="1" applyAlignment="1">
      <alignment horizontal="center"/>
    </xf>
    <xf numFmtId="180" fontId="47" fillId="33" borderId="18" xfId="42" applyNumberFormat="1" applyFont="1" applyFill="1" applyBorder="1" applyAlignment="1">
      <alignment horizontal="right" vertical="center" wrapText="1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48" fillId="33" borderId="19" xfId="0" applyFont="1" applyFill="1" applyBorder="1" applyAlignment="1" applyProtection="1">
      <alignment vertical="top" wrapText="1"/>
      <protection locked="0"/>
    </xf>
    <xf numFmtId="0" fontId="9" fillId="33" borderId="17" xfId="0" applyFont="1" applyFill="1" applyBorder="1" applyAlignment="1" applyProtection="1">
      <alignment horizontal="center" vertical="top" wrapText="1"/>
      <protection locked="0"/>
    </xf>
    <xf numFmtId="0" fontId="49" fillId="33" borderId="19" xfId="0" applyFont="1" applyFill="1" applyBorder="1" applyAlignment="1" applyProtection="1">
      <alignment horizontal="left" vertical="top" wrapText="1" indent="1"/>
      <protection locked="0"/>
    </xf>
    <xf numFmtId="180" fontId="46" fillId="33" borderId="18" xfId="42" applyNumberFormat="1" applyFont="1" applyFill="1" applyBorder="1" applyAlignment="1" applyProtection="1">
      <alignment horizontal="right" vertical="center" wrapText="1"/>
      <protection locked="0"/>
    </xf>
    <xf numFmtId="0" fontId="48" fillId="33" borderId="19" xfId="0" applyFont="1" applyFill="1" applyBorder="1" applyAlignment="1" applyProtection="1" quotePrefix="1">
      <alignment vertical="top" wrapText="1"/>
      <protection locked="0"/>
    </xf>
    <xf numFmtId="3" fontId="9" fillId="33" borderId="14" xfId="0" applyNumberFormat="1" applyFont="1" applyFill="1" applyBorder="1" applyAlignment="1" applyProtection="1">
      <alignment/>
      <protection/>
    </xf>
    <xf numFmtId="0" fontId="47" fillId="33" borderId="0" xfId="0" applyFont="1" applyFill="1" applyAlignment="1">
      <alignment horizontal="center" vertical="center" wrapText="1"/>
    </xf>
    <xf numFmtId="0" fontId="47" fillId="33" borderId="11" xfId="0" applyFont="1" applyFill="1" applyBorder="1" applyAlignment="1">
      <alignment vertical="center" wrapText="1"/>
    </xf>
    <xf numFmtId="0" fontId="46" fillId="33" borderId="19" xfId="0" applyFont="1" applyFill="1" applyBorder="1" applyAlignment="1" applyProtection="1">
      <alignment vertical="center" wrapText="1"/>
      <protection/>
    </xf>
    <xf numFmtId="3" fontId="46" fillId="33" borderId="18" xfId="0" applyNumberFormat="1" applyFont="1" applyFill="1" applyBorder="1" applyAlignment="1" applyProtection="1">
      <alignment horizontal="right" vertical="center" wrapText="1"/>
      <protection/>
    </xf>
    <xf numFmtId="3" fontId="46" fillId="33" borderId="18" xfId="42" applyNumberFormat="1" applyFont="1" applyFill="1" applyBorder="1" applyAlignment="1" applyProtection="1">
      <alignment horizontal="right" vertical="center" wrapText="1"/>
      <protection/>
    </xf>
    <xf numFmtId="0" fontId="46" fillId="33" borderId="19" xfId="0" applyFont="1" applyFill="1" applyBorder="1" applyAlignment="1" applyProtection="1">
      <alignment horizontal="left" vertical="center" wrapText="1"/>
      <protection/>
    </xf>
    <xf numFmtId="3" fontId="49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9" xfId="0" applyFont="1" applyFill="1" applyBorder="1" applyAlignment="1" applyProtection="1">
      <alignment wrapText="1"/>
      <protection locked="0"/>
    </xf>
    <xf numFmtId="0" fontId="9" fillId="33" borderId="19" xfId="0" applyFont="1" applyFill="1" applyBorder="1" applyAlignment="1" applyProtection="1">
      <alignment wrapText="1"/>
      <protection/>
    </xf>
    <xf numFmtId="3" fontId="46" fillId="33" borderId="18" xfId="42" applyNumberFormat="1" applyFont="1" applyFill="1" applyBorder="1" applyAlignment="1">
      <alignment horizontal="right" vertical="center" wrapText="1"/>
    </xf>
    <xf numFmtId="0" fontId="46" fillId="33" borderId="0" xfId="0" applyFont="1" applyFill="1" applyAlignment="1">
      <alignment vertical="center" wrapText="1"/>
    </xf>
    <xf numFmtId="0" fontId="46" fillId="33" borderId="0" xfId="0" applyFont="1" applyFill="1" applyAlignment="1">
      <alignment wrapText="1"/>
    </xf>
    <xf numFmtId="3" fontId="9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47" fillId="33" borderId="20" xfId="0" applyFont="1" applyFill="1" applyBorder="1" applyAlignment="1" applyProtection="1">
      <alignment horizontal="left" vertical="center" wrapText="1"/>
      <protection locked="0"/>
    </xf>
    <xf numFmtId="0" fontId="46" fillId="33" borderId="19" xfId="0" applyFont="1" applyFill="1" applyBorder="1" applyAlignment="1" applyProtection="1">
      <alignment horizontal="left" vertical="center" wrapText="1" indent="1"/>
      <protection/>
    </xf>
    <xf numFmtId="0" fontId="47" fillId="33" borderId="17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48" fillId="33" borderId="11" xfId="0" applyFont="1" applyFill="1" applyBorder="1" applyAlignment="1" applyProtection="1" quotePrefix="1">
      <alignment vertical="top" wrapText="1"/>
      <protection locked="0"/>
    </xf>
    <xf numFmtId="180" fontId="47" fillId="33" borderId="0" xfId="42" applyNumberFormat="1" applyFont="1" applyFill="1" applyBorder="1" applyAlignment="1" applyProtection="1">
      <alignment horizontal="right" vertical="center" wrapText="1"/>
      <protection locked="0"/>
    </xf>
    <xf numFmtId="0" fontId="46" fillId="33" borderId="21" xfId="0" applyFont="1" applyFill="1" applyBorder="1" applyAlignment="1" applyProtection="1">
      <alignment vertical="center" wrapText="1"/>
      <protection/>
    </xf>
    <xf numFmtId="0" fontId="47" fillId="33" borderId="19" xfId="0" applyFont="1" applyFill="1" applyBorder="1" applyAlignment="1" applyProtection="1">
      <alignment vertical="top" wrapText="1"/>
      <protection/>
    </xf>
    <xf numFmtId="0" fontId="47" fillId="33" borderId="20" xfId="0" applyFont="1" applyFill="1" applyBorder="1" applyAlignment="1" applyProtection="1">
      <alignment vertical="center" wrapText="1"/>
      <protection locked="0"/>
    </xf>
    <xf numFmtId="3" fontId="8" fillId="33" borderId="17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center"/>
    </xf>
    <xf numFmtId="0" fontId="2" fillId="0" borderId="0" xfId="55" applyFont="1" applyFill="1" applyAlignment="1" applyProtection="1" quotePrefix="1">
      <alignment horizontal="center" vertical="top"/>
      <protection locked="0"/>
    </xf>
    <xf numFmtId="0" fontId="2" fillId="0" borderId="0" xfId="55" applyFont="1" applyFill="1" applyAlignment="1" applyProtection="1">
      <alignment horizontal="center" vertical="top" wrapText="1"/>
      <protection locked="0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 applyProtection="1">
      <alignment horizontal="center" vertical="center"/>
      <protection locked="0"/>
    </xf>
    <xf numFmtId="0" fontId="47" fillId="33" borderId="0" xfId="0" applyFont="1" applyFill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172" fontId="9" fillId="33" borderId="24" xfId="0" applyNumberFormat="1" applyFont="1" applyFill="1" applyBorder="1" applyAlignment="1" applyProtection="1">
      <alignment horizontal="left" wrapText="1"/>
      <protection/>
    </xf>
    <xf numFmtId="172" fontId="9" fillId="33" borderId="17" xfId="0" applyNumberFormat="1" applyFont="1" applyFill="1" applyBorder="1" applyAlignment="1" applyProtection="1">
      <alignment horizontal="left" wrapText="1"/>
      <protection/>
    </xf>
    <xf numFmtId="172" fontId="9" fillId="33" borderId="25" xfId="0" applyNumberFormat="1" applyFont="1" applyFill="1" applyBorder="1" applyAlignment="1" applyProtection="1">
      <alignment horizontal="left" wrapText="1"/>
      <protection/>
    </xf>
    <xf numFmtId="172" fontId="9" fillId="33" borderId="26" xfId="0" applyNumberFormat="1" applyFont="1" applyFill="1" applyBorder="1" applyAlignment="1" applyProtection="1">
      <alignment horizontal="left" wrapText="1"/>
      <protection/>
    </xf>
    <xf numFmtId="3" fontId="8" fillId="33" borderId="27" xfId="0" applyNumberFormat="1" applyFont="1" applyFill="1" applyBorder="1" applyAlignment="1">
      <alignment horizontal="center" vertical="center" wrapText="1"/>
    </xf>
    <xf numFmtId="3" fontId="8" fillId="33" borderId="28" xfId="0" applyNumberFormat="1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29" xfId="0" applyFont="1" applyFill="1" applyBorder="1" applyAlignment="1" applyProtection="1">
      <alignment horizontal="center" wrapText="1"/>
      <protection/>
    </xf>
    <xf numFmtId="0" fontId="9" fillId="33" borderId="30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share\mf\&#1060;&#1048;&#1053;&#1040;&#1053;&#1057;&#1048;%20&#1048;%20&#1059;&#1055;&#1056;&#1040;&#1042;&#1051;&#1045;&#1053;&#1048;&#1045;%20&#1053;&#1040;%20&#1057;&#1054;&#1041;&#1057;&#1058;&#1042;&#1045;&#1053;&#1054;&#1057;&#1058;&#1058;&#1040;\&#1060;&#1080;&#1085;&#1072;&#1085;&#1089;&#1086;&#1074;&#1086;%20&#1089;&#1095;&#1077;&#1090;&#1086;&#1074;&#1086;&#1076;&#1077;&#1085;\private\BUDJET_2014\PROEKT_PMS\home\karaslavov\Escritorio\&#1047;&#1072;%20&#1055;&#1052;&#1057;%20&#1087;&#1088;&#1080;&#1083;%202\Pril1-2013-MV-prog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vkostova\Local%20Settings\Temporary%20Internet%20Files\OLK47\Pril1-2013-MV-pro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48;&#1053;&#1040;&#1053;&#1057;&#1048;%20&#1048;%20&#1059;&#1055;&#1056;&#1040;&#1042;&#1051;&#1045;&#1053;&#1048;&#1045;%20&#1053;&#1040;%20&#1057;&#1054;&#1041;&#1057;&#1058;&#1042;&#1045;&#1053;&#1054;&#1057;&#1058;&#1058;&#1040;\&#1060;&#1080;&#1085;&#1072;&#1085;&#1089;&#1086;&#1074;&#1086;%20&#1089;&#1095;&#1077;&#1090;&#1086;&#1074;&#1086;&#1076;&#1077;&#1085;\private\BUDJET_2018\PROEKT_PMS\1000_2018_11.12.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_0300"/>
      <sheetName val="06_1200"/>
      <sheetName val="07_1300"/>
      <sheetName val="08_1400"/>
      <sheetName val="09_1500"/>
      <sheetName val="11_1700"/>
      <sheetName val="12_1800"/>
      <sheetName val="14_2000"/>
      <sheetName val="15_2100"/>
      <sheetName val="16_2200"/>
      <sheetName val="17_2300"/>
      <sheetName val="18_2500"/>
      <sheetName val="19_3000"/>
      <sheetName val="34_5300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_0300"/>
      <sheetName val="06_1200"/>
      <sheetName val="07_1300"/>
      <sheetName val="08_1400"/>
      <sheetName val="09_1500"/>
      <sheetName val="11_1700"/>
      <sheetName val="12_1800"/>
      <sheetName val="14_2000"/>
      <sheetName val="15_2100"/>
      <sheetName val="16_2200"/>
      <sheetName val="17_2300"/>
      <sheetName val="18_2500"/>
      <sheetName val="19_3000"/>
      <sheetName val="34_5300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l+Pr"/>
      <sheetName val="Pr"/>
      <sheetName val="Klasif"/>
      <sheetName val="za pechat"/>
    </sheetNames>
    <sheetDataSet>
      <sheetData sheetId="2">
        <row r="23">
          <cell r="B23" t="str">
            <v> 1000.00.00</v>
          </cell>
        </row>
        <row r="24">
          <cell r="B24" t="str">
            <v> 1000.01.00</v>
          </cell>
        </row>
        <row r="25">
          <cell r="B25" t="str">
            <v> 1000.01.01</v>
          </cell>
        </row>
        <row r="26">
          <cell r="B26" t="str">
            <v> 1000.01.02</v>
          </cell>
        </row>
        <row r="27">
          <cell r="B27" t="str">
            <v> 1000.02.00</v>
          </cell>
        </row>
        <row r="28">
          <cell r="B28" t="str">
            <v> 1000.02.01</v>
          </cell>
        </row>
        <row r="29">
          <cell r="B29" t="str">
            <v> 1000.03.00</v>
          </cell>
        </row>
        <row r="30">
          <cell r="B30" t="str">
            <v> 1000.03.01</v>
          </cell>
        </row>
        <row r="31">
          <cell r="B31" t="str">
            <v> 1000.03.02</v>
          </cell>
        </row>
        <row r="32">
          <cell r="B32" t="str">
            <v> 1000.03.03</v>
          </cell>
        </row>
        <row r="33">
          <cell r="B33" t="str">
            <v> 1000.04.00</v>
          </cell>
        </row>
        <row r="34">
          <cell r="B34" t="str">
            <v> 1000.04.01</v>
          </cell>
        </row>
        <row r="35">
          <cell r="B35" t="str">
            <v> 1000.05.00</v>
          </cell>
        </row>
        <row r="36">
          <cell r="B36" t="str">
            <v> 1000.05.01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Zeros="0" tabSelected="1" zoomScalePageLayoutView="0" workbookViewId="0" topLeftCell="B1">
      <selection activeCell="F15" sqref="F15"/>
    </sheetView>
  </sheetViews>
  <sheetFormatPr defaultColWidth="10.57421875" defaultRowHeight="12.75"/>
  <cols>
    <col min="1" max="1" width="3.28125" style="1" hidden="1" customWidth="1"/>
    <col min="2" max="2" width="73.140625" style="1" customWidth="1"/>
    <col min="3" max="3" width="14.7109375" style="1" customWidth="1"/>
    <col min="4" max="4" width="10.57421875" style="1" customWidth="1"/>
    <col min="5" max="5" width="12.421875" style="1" bestFit="1" customWidth="1"/>
    <col min="6" max="16384" width="10.57421875" style="1" customWidth="1"/>
  </cols>
  <sheetData>
    <row r="1" spans="1:2" ht="15.75">
      <c r="A1" s="1">
        <v>1</v>
      </c>
      <c r="B1" s="23"/>
    </row>
    <row r="2" spans="1:3" ht="15.75">
      <c r="A2" s="1">
        <v>1</v>
      </c>
      <c r="B2" s="82" t="s">
        <v>11</v>
      </c>
      <c r="C2" s="82"/>
    </row>
    <row r="3" spans="1:3" ht="15.75">
      <c r="A3" s="1">
        <v>1</v>
      </c>
      <c r="B3" s="83" t="s">
        <v>35</v>
      </c>
      <c r="C3" s="83"/>
    </row>
    <row r="4" spans="1:3" ht="15.75">
      <c r="A4" s="1">
        <v>1</v>
      </c>
      <c r="B4" s="82" t="s">
        <v>28</v>
      </c>
      <c r="C4" s="82"/>
    </row>
    <row r="5" spans="1:3" ht="16.5" thickBot="1">
      <c r="A5" s="1">
        <v>1</v>
      </c>
      <c r="B5" s="22"/>
      <c r="C5" s="21"/>
    </row>
    <row r="6" spans="1:3" ht="15.75">
      <c r="A6" s="1">
        <v>1</v>
      </c>
      <c r="B6" s="20"/>
      <c r="C6" s="19"/>
    </row>
    <row r="7" spans="1:3" ht="15.75">
      <c r="A7" s="1">
        <v>1</v>
      </c>
      <c r="B7" s="18" t="s">
        <v>10</v>
      </c>
      <c r="C7" s="17" t="s">
        <v>9</v>
      </c>
    </row>
    <row r="8" spans="1:3" ht="16.5" thickBot="1">
      <c r="A8" s="1">
        <v>1</v>
      </c>
      <c r="B8" s="16"/>
      <c r="C8" s="24" t="s">
        <v>4</v>
      </c>
    </row>
    <row r="9" spans="1:3" ht="15.75">
      <c r="A9" s="1">
        <v>1</v>
      </c>
      <c r="B9" s="15"/>
      <c r="C9" s="14"/>
    </row>
    <row r="10" spans="1:3" ht="19.5" customHeight="1">
      <c r="A10" s="1">
        <v>1</v>
      </c>
      <c r="B10" s="6" t="s">
        <v>12</v>
      </c>
      <c r="C10" s="27">
        <f>C11</f>
        <v>120308000</v>
      </c>
    </row>
    <row r="11" spans="1:3" ht="19.5" customHeight="1">
      <c r="A11" s="4">
        <f>IF(AND(MAX(C11:C11)=0,MIN(C11:C11)=0),0,1)</f>
        <v>1</v>
      </c>
      <c r="B11" s="25" t="s">
        <v>14</v>
      </c>
      <c r="C11" s="28">
        <f>SUM(C12:C15)</f>
        <v>120308000</v>
      </c>
    </row>
    <row r="12" spans="1:3" ht="19.5" customHeight="1">
      <c r="A12" s="4">
        <f>IF(AND(MAX(C12:C12)=0,MIN(C12:C12)=0),0,1)</f>
        <v>1</v>
      </c>
      <c r="B12" s="12" t="s">
        <v>29</v>
      </c>
      <c r="C12" s="2">
        <v>110379000</v>
      </c>
    </row>
    <row r="13" spans="1:3" ht="19.5" customHeight="1">
      <c r="A13" s="4"/>
      <c r="B13" s="12" t="s">
        <v>30</v>
      </c>
      <c r="C13" s="2">
        <v>739000</v>
      </c>
    </row>
    <row r="14" spans="1:3" ht="19.5" customHeight="1">
      <c r="A14" s="4"/>
      <c r="B14" s="12" t="s">
        <v>31</v>
      </c>
      <c r="C14" s="2">
        <v>1520000</v>
      </c>
    </row>
    <row r="15" spans="1:3" ht="19.5" customHeight="1">
      <c r="A15" s="4">
        <f>IF(AND(MAX(C15:C15)=0,MIN(C15:C15)=0),0,1)</f>
        <v>1</v>
      </c>
      <c r="B15" s="12" t="s">
        <v>32</v>
      </c>
      <c r="C15" s="2">
        <v>7670000</v>
      </c>
    </row>
    <row r="16" spans="1:3" ht="19.5" customHeight="1">
      <c r="A16" s="1">
        <v>1</v>
      </c>
      <c r="B16" s="7"/>
      <c r="C16" s="28"/>
    </row>
    <row r="17" spans="1:3" ht="19.5" customHeight="1">
      <c r="A17" s="1">
        <v>1</v>
      </c>
      <c r="B17" s="13" t="s">
        <v>8</v>
      </c>
      <c r="C17" s="27">
        <f>C18+C22</f>
        <v>480786000</v>
      </c>
    </row>
    <row r="18" spans="1:5" ht="19.5" customHeight="1">
      <c r="A18" s="1">
        <v>1</v>
      </c>
      <c r="B18" s="29" t="s">
        <v>15</v>
      </c>
      <c r="C18" s="28">
        <v>460391000</v>
      </c>
      <c r="E18" s="2"/>
    </row>
    <row r="19" spans="1:3" ht="19.5" customHeight="1">
      <c r="A19" s="4">
        <f>IF(SUM(A20:A20)=0,0,1)</f>
        <v>1</v>
      </c>
      <c r="B19" s="11" t="s">
        <v>7</v>
      </c>
      <c r="C19" s="28"/>
    </row>
    <row r="20" spans="1:3" ht="19.5" customHeight="1">
      <c r="A20" s="4">
        <f>IF(AND(MAX(C20:C20)=0,MIN(C20:C20)=0),0,1)</f>
        <v>1</v>
      </c>
      <c r="B20" s="12" t="s">
        <v>22</v>
      </c>
      <c r="C20" s="2">
        <v>285377000</v>
      </c>
    </row>
    <row r="21" spans="1:3" ht="19.5" customHeight="1">
      <c r="A21" s="4"/>
      <c r="B21" s="12" t="s">
        <v>26</v>
      </c>
      <c r="C21" s="2">
        <v>12682000</v>
      </c>
    </row>
    <row r="22" spans="1:3" ht="19.5" customHeight="1">
      <c r="A22" s="4">
        <f>IF(AND(MAX(C22:C22)=0,MIN(C22:C22)=0),0,1)</f>
        <v>1</v>
      </c>
      <c r="B22" s="29" t="s">
        <v>16</v>
      </c>
      <c r="C22" s="28">
        <f>C23</f>
        <v>20395000</v>
      </c>
    </row>
    <row r="23" spans="1:3" ht="19.5" customHeight="1">
      <c r="A23" s="4">
        <f>IF(AND(MAX(C23:C23)=0,MIN(C23:C23)=0),0,1)</f>
        <v>1</v>
      </c>
      <c r="B23" s="12" t="s">
        <v>33</v>
      </c>
      <c r="C23" s="2">
        <v>20395000</v>
      </c>
    </row>
    <row r="24" spans="1:3" ht="19.5" customHeight="1">
      <c r="A24" s="1">
        <v>1</v>
      </c>
      <c r="B24" s="9"/>
      <c r="C24" s="28"/>
    </row>
    <row r="25" spans="1:3" ht="19.5" customHeight="1">
      <c r="A25" s="10">
        <v>1</v>
      </c>
      <c r="B25" s="8" t="s">
        <v>13</v>
      </c>
      <c r="C25" s="27">
        <f>C27+C28+C32</f>
        <v>360478000</v>
      </c>
    </row>
    <row r="26" spans="1:3" ht="19.5" customHeight="1">
      <c r="A26" s="1">
        <v>1</v>
      </c>
      <c r="B26" s="9"/>
      <c r="C26" s="28"/>
    </row>
    <row r="27" spans="1:3" ht="19.5" customHeight="1">
      <c r="A27" s="4">
        <f>IF(AND(MAX(C27:C27)=0,MIN(C27:C27)=0),0,1)</f>
        <v>1</v>
      </c>
      <c r="B27" s="3" t="s">
        <v>17</v>
      </c>
      <c r="C27" s="28">
        <v>358736800</v>
      </c>
    </row>
    <row r="28" spans="1:3" ht="19.5" customHeight="1">
      <c r="A28" s="4">
        <f>IF(AND(MAX(C28:C28)=0,MIN(C28:C28)=0),0,1)</f>
        <v>1</v>
      </c>
      <c r="B28" s="3" t="s">
        <v>18</v>
      </c>
      <c r="C28" s="28">
        <f>C29+C31</f>
        <v>2583000</v>
      </c>
    </row>
    <row r="29" spans="1:3" ht="19.5" customHeight="1">
      <c r="A29" s="4">
        <f>IF(AND(MAX(C29:C29)=0,MIN(C29:C29)=0),0,1)</f>
        <v>1</v>
      </c>
      <c r="B29" s="26" t="s">
        <v>24</v>
      </c>
      <c r="C29" s="2">
        <v>4583000</v>
      </c>
    </row>
    <row r="30" spans="1:3" ht="19.5" customHeight="1">
      <c r="A30" s="4"/>
      <c r="B30" s="26" t="s">
        <v>34</v>
      </c>
      <c r="C30" s="2">
        <v>4583000</v>
      </c>
    </row>
    <row r="31" spans="1:3" ht="19.5" customHeight="1">
      <c r="A31" s="4"/>
      <c r="B31" s="26" t="s">
        <v>27</v>
      </c>
      <c r="C31" s="2">
        <v>-2000000</v>
      </c>
    </row>
    <row r="32" spans="1:3" ht="31.5">
      <c r="A32" s="4">
        <f>IF(AND(MAX(C32:C32)=0,MIN(C32:C32)=0),0,1)</f>
        <v>1</v>
      </c>
      <c r="B32" s="3" t="s">
        <v>23</v>
      </c>
      <c r="C32" s="28">
        <f>C33</f>
        <v>-841800</v>
      </c>
    </row>
    <row r="33" spans="1:3" ht="19.5" customHeight="1">
      <c r="A33" s="4">
        <f>IF(AND(MAX(C33:C33)=0,MIN(C33:C33)=0),0,1)</f>
        <v>1</v>
      </c>
      <c r="B33" s="26" t="s">
        <v>25</v>
      </c>
      <c r="C33" s="2">
        <v>-841800</v>
      </c>
    </row>
    <row r="34" spans="1:3" ht="19.5" customHeight="1">
      <c r="A34" s="4"/>
      <c r="B34" s="26"/>
      <c r="C34" s="2"/>
    </row>
    <row r="35" spans="1:3" ht="19.5" customHeight="1">
      <c r="A35" s="4"/>
      <c r="B35" s="26"/>
      <c r="C35" s="2"/>
    </row>
    <row r="36" spans="1:3" ht="19.5" customHeight="1">
      <c r="A36" s="1">
        <v>1</v>
      </c>
      <c r="B36" s="6" t="s">
        <v>19</v>
      </c>
      <c r="C36" s="5">
        <f>C10-C17+C25</f>
        <v>0</v>
      </c>
    </row>
    <row r="37" spans="1:3" ht="19.5" customHeight="1">
      <c r="A37" s="1">
        <v>1</v>
      </c>
      <c r="B37" s="7"/>
      <c r="C37" s="2"/>
    </row>
    <row r="38" spans="1:3" ht="19.5" customHeight="1">
      <c r="A38" s="1">
        <v>1</v>
      </c>
      <c r="B38" s="6" t="s">
        <v>20</v>
      </c>
      <c r="C38" s="5">
        <v>0</v>
      </c>
    </row>
    <row r="39" spans="1:3" ht="15.75">
      <c r="A39" s="4">
        <f>IF(AND(MAX(C39:C39)=0,MIN(C39:C39)=0),0,1)</f>
        <v>0</v>
      </c>
      <c r="B39" s="3"/>
      <c r="C39" s="2">
        <v>0</v>
      </c>
    </row>
  </sheetData>
  <sheetProtection/>
  <mergeCells count="3">
    <mergeCell ref="B2:C2"/>
    <mergeCell ref="B3:C3"/>
    <mergeCell ref="B4:C4"/>
  </mergeCells>
  <printOptions horizontalCentered="1"/>
  <pageMargins left="0.5905511811023623" right="0.5905511811023623" top="0.7874015748031497" bottom="0.7874015748031497" header="0.5905511811023623" footer="0.5118110236220472"/>
  <pageSetup blackAndWhite="1" horizontalDpi="600" verticalDpi="600" orientation="portrait" paperSize="9" scale="95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C192"/>
  <sheetViews>
    <sheetView showZeros="0" view="pageBreakPreview" zoomScaleNormal="110" zoomScaleSheetLayoutView="100" zoomScalePageLayoutView="0" workbookViewId="0" topLeftCell="A49">
      <selection activeCell="C23" sqref="C23"/>
    </sheetView>
  </sheetViews>
  <sheetFormatPr defaultColWidth="9.140625" defaultRowHeight="12.75"/>
  <cols>
    <col min="1" max="1" width="16.00390625" style="30" customWidth="1"/>
    <col min="2" max="2" width="84.421875" style="30" customWidth="1"/>
    <col min="3" max="3" width="26.28125" style="42" customWidth="1"/>
    <col min="4" max="16384" width="9.140625" style="30" customWidth="1"/>
  </cols>
  <sheetData>
    <row r="1" spans="1:3" ht="15.75">
      <c r="A1" s="84" t="s">
        <v>37</v>
      </c>
      <c r="B1" s="84"/>
      <c r="C1" s="84"/>
    </row>
    <row r="2" spans="1:3" ht="15.75">
      <c r="A2" s="85" t="s">
        <v>49</v>
      </c>
      <c r="B2" s="85"/>
      <c r="C2" s="85"/>
    </row>
    <row r="3" spans="1:3" ht="12.75">
      <c r="A3" s="43"/>
      <c r="B3" s="86"/>
      <c r="C3" s="86"/>
    </row>
    <row r="4" spans="1:3" ht="13.5" thickBot="1">
      <c r="A4" s="43"/>
      <c r="B4" s="44"/>
      <c r="C4" s="45"/>
    </row>
    <row r="5" spans="1:3" ht="15" customHeight="1" thickBot="1">
      <c r="A5" s="87" t="s">
        <v>36</v>
      </c>
      <c r="B5" s="88" t="s">
        <v>65</v>
      </c>
      <c r="C5" s="88" t="s">
        <v>66</v>
      </c>
    </row>
    <row r="6" spans="1:3" ht="13.5" thickBot="1">
      <c r="A6" s="87"/>
      <c r="B6" s="89"/>
      <c r="C6" s="89"/>
    </row>
    <row r="7" spans="1:3" ht="13.5" thickBot="1">
      <c r="A7" s="87"/>
      <c r="B7" s="90"/>
      <c r="C7" s="90"/>
    </row>
    <row r="8" spans="1:3" ht="13.5" thickBot="1">
      <c r="A8" s="46"/>
      <c r="B8" s="47" t="s">
        <v>38</v>
      </c>
      <c r="C8" s="48">
        <f>+C10+C13+C15+C19+C21+C23</f>
        <v>480786000</v>
      </c>
    </row>
    <row r="9" spans="1:3" ht="13.5" thickBot="1">
      <c r="A9" s="49"/>
      <c r="B9" s="47"/>
      <c r="C9" s="50"/>
    </row>
    <row r="10" spans="1:3" ht="13.5" thickBot="1">
      <c r="A10" s="51" t="str">
        <f>+'[3]Klasif'!B23</f>
        <v> 1000.00.00</v>
      </c>
      <c r="B10" s="52" t="s">
        <v>0</v>
      </c>
      <c r="C10" s="48">
        <f>SUM(C11:C12)</f>
        <v>89280600</v>
      </c>
    </row>
    <row r="11" spans="1:3" ht="13.5" thickBot="1">
      <c r="A11" s="53" t="str">
        <f>+'[3]Klasif'!B24</f>
        <v> 1000.01.00</v>
      </c>
      <c r="B11" s="54" t="s">
        <v>39</v>
      </c>
      <c r="C11" s="55">
        <f>+C50</f>
        <v>11103000</v>
      </c>
    </row>
    <row r="12" spans="1:3" ht="34.5" customHeight="1" thickBot="1">
      <c r="A12" s="53" t="str">
        <f>+'[3]Klasif'!B25</f>
        <v> 1000.01.01</v>
      </c>
      <c r="B12" s="54" t="s">
        <v>40</v>
      </c>
      <c r="C12" s="55">
        <f>+C67</f>
        <v>78177600</v>
      </c>
    </row>
    <row r="13" spans="1:3" ht="13.5" thickBot="1">
      <c r="A13" s="51" t="str">
        <f>+'[3]Klasif'!B26</f>
        <v> 1000.01.02</v>
      </c>
      <c r="B13" s="52" t="s">
        <v>1</v>
      </c>
      <c r="C13" s="48">
        <f>SUM(C14)</f>
        <v>299275000</v>
      </c>
    </row>
    <row r="14" spans="1:3" ht="13.5" thickBot="1">
      <c r="A14" s="53" t="str">
        <f>+'[3]Klasif'!B27</f>
        <v> 1000.02.00</v>
      </c>
      <c r="B14" s="54" t="s">
        <v>41</v>
      </c>
      <c r="C14" s="55">
        <f>+C85</f>
        <v>299275000</v>
      </c>
    </row>
    <row r="15" spans="1:3" ht="14.25" customHeight="1" thickBot="1">
      <c r="A15" s="51" t="str">
        <f>+'[3]Klasif'!B28</f>
        <v> 1000.02.01</v>
      </c>
      <c r="B15" s="52" t="s">
        <v>2</v>
      </c>
      <c r="C15" s="48">
        <f>SUM(C16:C18)</f>
        <v>44618100</v>
      </c>
    </row>
    <row r="16" spans="1:3" ht="13.5" thickBot="1">
      <c r="A16" s="53" t="str">
        <f>+'[3]Klasif'!B29</f>
        <v> 1000.03.00</v>
      </c>
      <c r="B16" s="54" t="s">
        <v>42</v>
      </c>
      <c r="C16" s="55">
        <f>+C99</f>
        <v>1970800</v>
      </c>
    </row>
    <row r="17" spans="1:3" ht="13.5" thickBot="1">
      <c r="A17" s="53" t="str">
        <f>+'[3]Klasif'!B30</f>
        <v> 1000.03.01</v>
      </c>
      <c r="B17" s="54" t="s">
        <v>43</v>
      </c>
      <c r="C17" s="55">
        <f>+C113</f>
        <v>40831700</v>
      </c>
    </row>
    <row r="18" spans="1:3" ht="13.5" thickBot="1">
      <c r="A18" s="53" t="str">
        <f>+'[3]Klasif'!B31</f>
        <v> 1000.03.02</v>
      </c>
      <c r="B18" s="54" t="s">
        <v>44</v>
      </c>
      <c r="C18" s="55">
        <f>+C127</f>
        <v>1815600</v>
      </c>
    </row>
    <row r="19" spans="1:3" ht="13.5" thickBot="1">
      <c r="A19" s="51" t="str">
        <f>+'[3]Klasif'!B32</f>
        <v> 1000.03.03</v>
      </c>
      <c r="B19" s="56" t="s">
        <v>3</v>
      </c>
      <c r="C19" s="48">
        <f>SUM(C20)</f>
        <v>2234000</v>
      </c>
    </row>
    <row r="20" spans="1:3" ht="13.5" thickBot="1">
      <c r="A20" s="53" t="str">
        <f>+'[3]Klasif'!B33</f>
        <v> 1000.04.00</v>
      </c>
      <c r="B20" s="54" t="s">
        <v>45</v>
      </c>
      <c r="C20" s="55">
        <f>+C143</f>
        <v>2234000</v>
      </c>
    </row>
    <row r="21" spans="1:3" ht="13.5" thickBot="1">
      <c r="A21" s="51" t="str">
        <f>+'[3]Klasif'!B34</f>
        <v> 1000.04.01</v>
      </c>
      <c r="B21" s="56" t="s">
        <v>46</v>
      </c>
      <c r="C21" s="48">
        <f>SUM(C22)</f>
        <v>11373600</v>
      </c>
    </row>
    <row r="22" spans="1:3" ht="13.5" thickBot="1">
      <c r="A22" s="53" t="str">
        <f>+'[3]Klasif'!B35</f>
        <v> 1000.05.00</v>
      </c>
      <c r="B22" s="54" t="s">
        <v>47</v>
      </c>
      <c r="C22" s="55">
        <f>+C159</f>
        <v>11373600</v>
      </c>
    </row>
    <row r="23" spans="1:3" ht="13.5" thickBot="1">
      <c r="A23" s="51" t="str">
        <f>+'[3]Klasif'!B36</f>
        <v> 1000.05.01</v>
      </c>
      <c r="B23" s="56" t="s">
        <v>48</v>
      </c>
      <c r="C23" s="48">
        <f>+C176</f>
        <v>34004700</v>
      </c>
    </row>
    <row r="24" spans="1:3" ht="13.5" thickBot="1">
      <c r="A24" s="74"/>
      <c r="B24" s="75"/>
      <c r="C24" s="76"/>
    </row>
    <row r="25" spans="1:3" ht="26.25" thickBot="1">
      <c r="A25" s="95" t="s">
        <v>21</v>
      </c>
      <c r="B25" s="96"/>
      <c r="C25" s="31" t="s">
        <v>6</v>
      </c>
    </row>
    <row r="26" spans="1:3" ht="13.5" thickBot="1">
      <c r="A26" s="97"/>
      <c r="B26" s="98"/>
      <c r="C26" s="32"/>
    </row>
    <row r="27" spans="1:3" ht="13.5" thickBot="1">
      <c r="A27" s="91" t="s">
        <v>58</v>
      </c>
      <c r="B27" s="92"/>
      <c r="C27" s="33">
        <v>240000000</v>
      </c>
    </row>
    <row r="28" spans="1:3" ht="13.5" thickBot="1">
      <c r="A28" s="99"/>
      <c r="B28" s="100"/>
      <c r="C28" s="57"/>
    </row>
    <row r="29" spans="1:3" ht="13.5" thickBot="1">
      <c r="A29" s="93" t="s">
        <v>59</v>
      </c>
      <c r="B29" s="94"/>
      <c r="C29" s="34">
        <v>200000000</v>
      </c>
    </row>
    <row r="30" spans="1:3" ht="12.75">
      <c r="A30" s="35"/>
      <c r="B30" s="35"/>
      <c r="C30" s="36"/>
    </row>
    <row r="31" spans="1:3" ht="12.75">
      <c r="A31" s="35"/>
      <c r="B31" s="35"/>
      <c r="C31" s="36"/>
    </row>
    <row r="32" spans="1:3" ht="12.75">
      <c r="A32" s="35"/>
      <c r="B32" s="35"/>
      <c r="C32" s="36"/>
    </row>
    <row r="33" spans="1:3" ht="15" customHeight="1">
      <c r="A33" s="35"/>
      <c r="B33" s="35"/>
      <c r="C33" s="37"/>
    </row>
    <row r="34" spans="2:3" ht="14.25" customHeight="1">
      <c r="B34" s="84" t="s">
        <v>50</v>
      </c>
      <c r="C34" s="84"/>
    </row>
    <row r="35" spans="2:3" ht="14.25" customHeight="1">
      <c r="B35" s="85" t="s">
        <v>57</v>
      </c>
      <c r="C35" s="85"/>
    </row>
    <row r="36" spans="2:3" ht="14.25" customHeight="1">
      <c r="B36" s="58"/>
      <c r="C36" s="44"/>
    </row>
    <row r="37" spans="2:3" ht="14.25" customHeight="1" thickBot="1">
      <c r="B37" s="59"/>
      <c r="C37" s="81"/>
    </row>
    <row r="38" spans="2:3" ht="27.75" customHeight="1" thickBot="1">
      <c r="B38" s="71" t="s">
        <v>63</v>
      </c>
      <c r="C38" s="80" t="s">
        <v>6</v>
      </c>
    </row>
    <row r="39" spans="2:3" ht="14.25" customHeight="1" thickBot="1">
      <c r="B39" s="77"/>
      <c r="C39" s="78"/>
    </row>
    <row r="40" spans="2:3" ht="14.25" customHeight="1" thickBot="1">
      <c r="B40" s="40" t="s">
        <v>62</v>
      </c>
      <c r="C40" s="41">
        <f>+SUM(C41:C44)</f>
        <v>11055400</v>
      </c>
    </row>
    <row r="41" spans="2:3" ht="14.25" customHeight="1" thickBot="1">
      <c r="B41" s="60" t="s">
        <v>5</v>
      </c>
      <c r="C41" s="62"/>
    </row>
    <row r="42" spans="2:3" ht="14.25" customHeight="1" thickBot="1">
      <c r="B42" s="63" t="s">
        <v>51</v>
      </c>
      <c r="C42" s="39">
        <v>8169600</v>
      </c>
    </row>
    <row r="43" spans="2:3" ht="14.25" customHeight="1" thickBot="1">
      <c r="B43" s="63" t="s">
        <v>52</v>
      </c>
      <c r="C43" s="39">
        <v>2881600</v>
      </c>
    </row>
    <row r="44" spans="2:3" ht="14.25" customHeight="1" thickBot="1">
      <c r="B44" s="63" t="s">
        <v>53</v>
      </c>
      <c r="C44" s="39">
        <v>4200</v>
      </c>
    </row>
    <row r="45" spans="2:3" ht="14.25" customHeight="1" thickBot="1">
      <c r="B45" s="38"/>
      <c r="C45" s="39"/>
    </row>
    <row r="46" spans="2:3" ht="14.25" customHeight="1" thickBot="1">
      <c r="B46" s="40" t="s">
        <v>54</v>
      </c>
      <c r="C46" s="41">
        <f>+SUM(C47:C49)</f>
        <v>47600</v>
      </c>
    </row>
    <row r="47" spans="2:3" ht="14.25" customHeight="1" thickBot="1">
      <c r="B47" s="63" t="s">
        <v>5</v>
      </c>
      <c r="C47" s="62"/>
    </row>
    <row r="48" spans="2:3" ht="13.5" thickBot="1">
      <c r="B48" s="38" t="s">
        <v>60</v>
      </c>
      <c r="C48" s="64">
        <v>47600</v>
      </c>
    </row>
    <row r="49" spans="2:3" ht="14.25" customHeight="1" thickBot="1">
      <c r="B49" s="66"/>
      <c r="C49" s="67"/>
    </row>
    <row r="50" spans="2:3" ht="14.25" customHeight="1" thickBot="1">
      <c r="B50" s="40" t="s">
        <v>55</v>
      </c>
      <c r="C50" s="41">
        <f>+C40+C46</f>
        <v>11103000</v>
      </c>
    </row>
    <row r="51" spans="2:3" ht="14.25" customHeight="1" thickBot="1">
      <c r="B51" s="40"/>
      <c r="C51" s="41"/>
    </row>
    <row r="52" spans="2:3" ht="14.25" customHeight="1" thickBot="1">
      <c r="B52" s="60" t="s">
        <v>56</v>
      </c>
      <c r="C52" s="39">
        <v>235</v>
      </c>
    </row>
    <row r="53" spans="2:3" ht="14.25" customHeight="1">
      <c r="B53" s="68"/>
      <c r="C53" s="45"/>
    </row>
    <row r="54" spans="2:3" ht="14.25" customHeight="1" thickBot="1">
      <c r="B54" s="69"/>
      <c r="C54" s="45"/>
    </row>
    <row r="55" spans="2:3" ht="27.75" customHeight="1" thickBot="1">
      <c r="B55" s="71" t="s">
        <v>64</v>
      </c>
      <c r="C55" s="80" t="s">
        <v>6</v>
      </c>
    </row>
    <row r="56" spans="2:3" ht="14.25" customHeight="1" thickBot="1">
      <c r="B56" s="60"/>
      <c r="C56" s="61"/>
    </row>
    <row r="57" spans="2:3" ht="14.25" customHeight="1" thickBot="1">
      <c r="B57" s="40" t="s">
        <v>62</v>
      </c>
      <c r="C57" s="41">
        <f>+SUM(C58:C61)</f>
        <v>13177600</v>
      </c>
    </row>
    <row r="58" spans="2:3" ht="14.25" customHeight="1" thickBot="1">
      <c r="B58" s="60" t="s">
        <v>5</v>
      </c>
      <c r="C58" s="62"/>
    </row>
    <row r="59" spans="2:3" ht="14.25" customHeight="1" thickBot="1">
      <c r="B59" s="63" t="s">
        <v>51</v>
      </c>
      <c r="C59" s="39">
        <v>11302200</v>
      </c>
    </row>
    <row r="60" spans="2:3" ht="14.25" customHeight="1" thickBot="1">
      <c r="B60" s="63" t="s">
        <v>52</v>
      </c>
      <c r="C60" s="39">
        <v>1775400</v>
      </c>
    </row>
    <row r="61" spans="2:3" ht="14.25" customHeight="1" thickBot="1">
      <c r="B61" s="63" t="s">
        <v>53</v>
      </c>
      <c r="C61" s="39">
        <v>100000</v>
      </c>
    </row>
    <row r="62" spans="2:3" ht="14.25" customHeight="1" thickBot="1">
      <c r="B62" s="38"/>
      <c r="C62" s="39"/>
    </row>
    <row r="63" spans="2:3" ht="14.25" customHeight="1" thickBot="1">
      <c r="B63" s="40" t="s">
        <v>54</v>
      </c>
      <c r="C63" s="41">
        <f>+SUM(C64:C66)</f>
        <v>65000000</v>
      </c>
    </row>
    <row r="64" spans="2:3" ht="14.25" customHeight="1" thickBot="1">
      <c r="B64" s="63" t="s">
        <v>5</v>
      </c>
      <c r="C64" s="62"/>
    </row>
    <row r="65" spans="2:3" ht="13.5" thickBot="1">
      <c r="B65" s="38" t="s">
        <v>61</v>
      </c>
      <c r="C65" s="64">
        <v>65000000</v>
      </c>
    </row>
    <row r="66" spans="2:3" ht="14.25" customHeight="1" thickBot="1">
      <c r="B66" s="66"/>
      <c r="C66" s="67"/>
    </row>
    <row r="67" spans="2:3" ht="14.25" customHeight="1" thickBot="1">
      <c r="B67" s="40" t="s">
        <v>55</v>
      </c>
      <c r="C67" s="41">
        <f>+C57+C63</f>
        <v>78177600</v>
      </c>
    </row>
    <row r="68" spans="2:3" ht="14.25" customHeight="1" thickBot="1">
      <c r="B68" s="40"/>
      <c r="C68" s="41"/>
    </row>
    <row r="69" spans="2:3" ht="14.25" customHeight="1" thickBot="1">
      <c r="B69" s="60" t="s">
        <v>56</v>
      </c>
      <c r="C69" s="39">
        <v>413</v>
      </c>
    </row>
    <row r="70" spans="2:3" ht="14.25" customHeight="1" thickBot="1">
      <c r="B70" s="69"/>
      <c r="C70" s="45"/>
    </row>
    <row r="71" spans="2:3" ht="26.25" thickBot="1">
      <c r="B71" s="71" t="s">
        <v>67</v>
      </c>
      <c r="C71" s="80" t="s">
        <v>6</v>
      </c>
    </row>
    <row r="72" spans="2:3" ht="14.25" customHeight="1" thickBot="1">
      <c r="B72" s="60"/>
      <c r="C72" s="61"/>
    </row>
    <row r="73" spans="2:3" ht="14.25" customHeight="1" thickBot="1">
      <c r="B73" s="40" t="s">
        <v>62</v>
      </c>
      <c r="C73" s="41">
        <f>+SUM(C74:C77)</f>
        <v>292686300</v>
      </c>
    </row>
    <row r="74" spans="2:3" ht="14.25" customHeight="1" thickBot="1">
      <c r="B74" s="60" t="s">
        <v>5</v>
      </c>
      <c r="C74" s="62"/>
    </row>
    <row r="75" spans="2:3" ht="14.25" customHeight="1" thickBot="1">
      <c r="B75" s="63" t="s">
        <v>51</v>
      </c>
      <c r="C75" s="39">
        <v>228475500</v>
      </c>
    </row>
    <row r="76" spans="2:3" ht="14.25" customHeight="1" thickBot="1">
      <c r="B76" s="63" t="s">
        <v>52</v>
      </c>
      <c r="C76" s="39">
        <v>57652000</v>
      </c>
    </row>
    <row r="77" spans="2:3" ht="14.25" customHeight="1" thickBot="1">
      <c r="B77" s="63" t="s">
        <v>53</v>
      </c>
      <c r="C77" s="39">
        <v>6558800</v>
      </c>
    </row>
    <row r="78" spans="2:3" ht="14.25" customHeight="1" thickBot="1">
      <c r="B78" s="38"/>
      <c r="C78" s="39"/>
    </row>
    <row r="79" spans="2:3" ht="14.25" customHeight="1" thickBot="1">
      <c r="B79" s="40" t="s">
        <v>54</v>
      </c>
      <c r="C79" s="41">
        <f>+SUM(C80:C84)</f>
        <v>6588700</v>
      </c>
    </row>
    <row r="80" spans="2:3" ht="14.25" customHeight="1" thickBot="1">
      <c r="B80" s="63" t="s">
        <v>5</v>
      </c>
      <c r="C80" s="62"/>
    </row>
    <row r="81" spans="2:3" ht="14.25" customHeight="1" thickBot="1">
      <c r="B81" s="38" t="s">
        <v>75</v>
      </c>
      <c r="C81" s="64">
        <v>6088500</v>
      </c>
    </row>
    <row r="82" spans="2:3" ht="26.25" thickBot="1">
      <c r="B82" s="38" t="s">
        <v>76</v>
      </c>
      <c r="C82" s="70">
        <v>465600</v>
      </c>
    </row>
    <row r="83" spans="2:3" ht="14.25" customHeight="1" thickBot="1">
      <c r="B83" s="38" t="s">
        <v>77</v>
      </c>
      <c r="C83" s="70">
        <v>34600</v>
      </c>
    </row>
    <row r="84" spans="2:3" ht="14.25" customHeight="1" thickBot="1">
      <c r="B84" s="65"/>
      <c r="C84" s="39"/>
    </row>
    <row r="85" spans="2:3" ht="14.25" customHeight="1" thickBot="1">
      <c r="B85" s="40" t="s">
        <v>55</v>
      </c>
      <c r="C85" s="41">
        <f>+C73+C79</f>
        <v>299275000</v>
      </c>
    </row>
    <row r="86" spans="2:3" ht="14.25" customHeight="1" thickBot="1">
      <c r="B86" s="40"/>
      <c r="C86" s="41"/>
    </row>
    <row r="87" spans="2:3" ht="14.25" customHeight="1" thickBot="1">
      <c r="B87" s="60" t="s">
        <v>56</v>
      </c>
      <c r="C87" s="39">
        <v>10133</v>
      </c>
    </row>
    <row r="88" spans="2:3" ht="14.25" customHeight="1" thickBot="1">
      <c r="B88" s="69"/>
      <c r="C88" s="45"/>
    </row>
    <row r="89" spans="2:3" ht="26.25" thickBot="1">
      <c r="B89" s="71" t="s">
        <v>68</v>
      </c>
      <c r="C89" s="80" t="s">
        <v>6</v>
      </c>
    </row>
    <row r="90" spans="2:3" ht="14.25" customHeight="1" thickBot="1">
      <c r="B90" s="60"/>
      <c r="C90" s="61"/>
    </row>
    <row r="91" spans="2:3" ht="14.25" customHeight="1" thickBot="1">
      <c r="B91" s="40" t="s">
        <v>62</v>
      </c>
      <c r="C91" s="41">
        <f>+SUM(C92:C95)</f>
        <v>1970800</v>
      </c>
    </row>
    <row r="92" spans="2:3" ht="13.5" thickBot="1">
      <c r="B92" s="60" t="s">
        <v>5</v>
      </c>
      <c r="C92" s="62"/>
    </row>
    <row r="93" spans="2:3" ht="13.5" thickBot="1">
      <c r="B93" s="63" t="s">
        <v>51</v>
      </c>
      <c r="C93" s="39">
        <v>774600</v>
      </c>
    </row>
    <row r="94" spans="2:3" ht="13.5" thickBot="1">
      <c r="B94" s="63" t="s">
        <v>52</v>
      </c>
      <c r="C94" s="39">
        <v>1196200</v>
      </c>
    </row>
    <row r="95" spans="2:3" ht="13.5" thickBot="1">
      <c r="B95" s="63" t="s">
        <v>53</v>
      </c>
      <c r="C95" s="39"/>
    </row>
    <row r="96" spans="2:3" ht="13.5" thickBot="1">
      <c r="B96" s="38"/>
      <c r="C96" s="39"/>
    </row>
    <row r="97" spans="2:3" ht="13.5" thickBot="1">
      <c r="B97" s="40" t="s">
        <v>54</v>
      </c>
      <c r="C97" s="41">
        <f>+SUM(C98:C98)</f>
        <v>0</v>
      </c>
    </row>
    <row r="98" spans="2:3" ht="13.5" thickBot="1">
      <c r="B98" s="66"/>
      <c r="C98" s="67"/>
    </row>
    <row r="99" spans="2:3" ht="13.5" thickBot="1">
      <c r="B99" s="40" t="s">
        <v>55</v>
      </c>
      <c r="C99" s="41">
        <f>+C91+C97</f>
        <v>1970800</v>
      </c>
    </row>
    <row r="100" spans="2:3" ht="13.5" thickBot="1">
      <c r="B100" s="40"/>
      <c r="C100" s="41"/>
    </row>
    <row r="101" spans="2:3" ht="13.5" thickBot="1">
      <c r="B101" s="60" t="s">
        <v>56</v>
      </c>
      <c r="C101" s="39">
        <v>11</v>
      </c>
    </row>
    <row r="102" spans="2:3" ht="13.5" thickBot="1">
      <c r="B102" s="69"/>
      <c r="C102" s="45"/>
    </row>
    <row r="103" spans="2:3" ht="26.25" thickBot="1">
      <c r="B103" s="71" t="s">
        <v>69</v>
      </c>
      <c r="C103" s="80" t="s">
        <v>6</v>
      </c>
    </row>
    <row r="104" spans="2:3" ht="13.5" thickBot="1">
      <c r="B104" s="60"/>
      <c r="C104" s="61"/>
    </row>
    <row r="105" spans="2:3" ht="13.5" thickBot="1">
      <c r="B105" s="40" t="s">
        <v>62</v>
      </c>
      <c r="C105" s="41">
        <f>+SUM(C106:C109)</f>
        <v>40831700</v>
      </c>
    </row>
    <row r="106" spans="2:3" ht="13.5" thickBot="1">
      <c r="B106" s="60" t="s">
        <v>5</v>
      </c>
      <c r="C106" s="62"/>
    </row>
    <row r="107" spans="2:3" ht="13.5" thickBot="1">
      <c r="B107" s="63" t="s">
        <v>51</v>
      </c>
      <c r="C107" s="39">
        <v>25468800</v>
      </c>
    </row>
    <row r="108" spans="2:3" ht="13.5" thickBot="1">
      <c r="B108" s="63" t="s">
        <v>52</v>
      </c>
      <c r="C108" s="39">
        <v>7782900</v>
      </c>
    </row>
    <row r="109" spans="2:3" ht="13.5" thickBot="1">
      <c r="B109" s="63" t="s">
        <v>53</v>
      </c>
      <c r="C109" s="39">
        <v>7580000</v>
      </c>
    </row>
    <row r="110" spans="2:3" ht="13.5" thickBot="1">
      <c r="B110" s="38"/>
      <c r="C110" s="39"/>
    </row>
    <row r="111" spans="2:3" ht="13.5" thickBot="1">
      <c r="B111" s="40" t="s">
        <v>54</v>
      </c>
      <c r="C111" s="41">
        <f>+SUM(C112:C112)</f>
        <v>0</v>
      </c>
    </row>
    <row r="112" spans="2:3" ht="13.5" thickBot="1">
      <c r="B112" s="66"/>
      <c r="C112" s="67"/>
    </row>
    <row r="113" spans="2:3" ht="13.5" thickBot="1">
      <c r="B113" s="40" t="s">
        <v>55</v>
      </c>
      <c r="C113" s="41">
        <f>+C105+C111</f>
        <v>40831700</v>
      </c>
    </row>
    <row r="114" spans="2:3" ht="13.5" thickBot="1">
      <c r="B114" s="40"/>
      <c r="C114" s="41"/>
    </row>
    <row r="115" spans="2:3" ht="13.5" thickBot="1">
      <c r="B115" s="60" t="s">
        <v>56</v>
      </c>
      <c r="C115" s="39">
        <v>1157</v>
      </c>
    </row>
    <row r="116" spans="2:3" ht="13.5" thickBot="1">
      <c r="B116" s="69"/>
      <c r="C116" s="45"/>
    </row>
    <row r="117" spans="2:3" ht="26.25" thickBot="1">
      <c r="B117" s="71" t="s">
        <v>70</v>
      </c>
      <c r="C117" s="80" t="s">
        <v>6</v>
      </c>
    </row>
    <row r="118" spans="2:3" ht="13.5" thickBot="1">
      <c r="B118" s="60"/>
      <c r="C118" s="61"/>
    </row>
    <row r="119" spans="2:3" ht="13.5" thickBot="1">
      <c r="B119" s="40" t="s">
        <v>62</v>
      </c>
      <c r="C119" s="41">
        <f>+SUM(C120:C123)</f>
        <v>1815600</v>
      </c>
    </row>
    <row r="120" spans="2:3" ht="13.5" thickBot="1">
      <c r="B120" s="60" t="s">
        <v>5</v>
      </c>
      <c r="C120" s="62"/>
    </row>
    <row r="121" spans="2:3" ht="13.5" thickBot="1">
      <c r="B121" s="63" t="s">
        <v>51</v>
      </c>
      <c r="C121" s="39">
        <v>1523600</v>
      </c>
    </row>
    <row r="122" spans="2:3" ht="13.5" thickBot="1">
      <c r="B122" s="63" t="s">
        <v>52</v>
      </c>
      <c r="C122" s="39">
        <v>277000</v>
      </c>
    </row>
    <row r="123" spans="2:3" ht="13.5" thickBot="1">
      <c r="B123" s="63" t="s">
        <v>53</v>
      </c>
      <c r="C123" s="39">
        <v>15000</v>
      </c>
    </row>
    <row r="124" spans="2:3" ht="13.5" thickBot="1">
      <c r="B124" s="38"/>
      <c r="C124" s="39"/>
    </row>
    <row r="125" spans="2:3" ht="13.5" thickBot="1">
      <c r="B125" s="40" t="s">
        <v>54</v>
      </c>
      <c r="C125" s="41">
        <f>+SUM(C126:C126)</f>
        <v>0</v>
      </c>
    </row>
    <row r="126" spans="2:3" ht="13.5" thickBot="1">
      <c r="B126" s="66"/>
      <c r="C126" s="67"/>
    </row>
    <row r="127" spans="2:3" ht="13.5" thickBot="1">
      <c r="B127" s="40" t="s">
        <v>55</v>
      </c>
      <c r="C127" s="41">
        <f>+C119+C125</f>
        <v>1815600</v>
      </c>
    </row>
    <row r="128" spans="2:3" ht="13.5" thickBot="1">
      <c r="B128" s="40"/>
      <c r="C128" s="41"/>
    </row>
    <row r="129" spans="2:3" ht="13.5" thickBot="1">
      <c r="B129" s="60" t="s">
        <v>56</v>
      </c>
      <c r="C129" s="39">
        <v>49</v>
      </c>
    </row>
    <row r="130" spans="2:3" ht="13.5" thickBot="1">
      <c r="B130" s="69"/>
      <c r="C130" s="45"/>
    </row>
    <row r="131" spans="2:3" ht="26.25" thickBot="1">
      <c r="B131" s="71" t="s">
        <v>71</v>
      </c>
      <c r="C131" s="80" t="s">
        <v>6</v>
      </c>
    </row>
    <row r="132" spans="2:3" ht="13.5" thickBot="1">
      <c r="B132" s="60"/>
      <c r="C132" s="61"/>
    </row>
    <row r="133" spans="2:3" ht="13.5" thickBot="1">
      <c r="B133" s="40" t="s">
        <v>62</v>
      </c>
      <c r="C133" s="41">
        <f>+SUM(C134:C137)</f>
        <v>1524000</v>
      </c>
    </row>
    <row r="134" spans="2:3" ht="13.5" thickBot="1">
      <c r="B134" s="60" t="s">
        <v>5</v>
      </c>
      <c r="C134" s="62"/>
    </row>
    <row r="135" spans="2:3" ht="13.5" thickBot="1">
      <c r="B135" s="63" t="s">
        <v>51</v>
      </c>
      <c r="C135" s="39">
        <v>1318000</v>
      </c>
    </row>
    <row r="136" spans="2:3" ht="13.5" thickBot="1">
      <c r="B136" s="63" t="s">
        <v>52</v>
      </c>
      <c r="C136" s="39">
        <v>206000</v>
      </c>
    </row>
    <row r="137" spans="2:3" ht="13.5" thickBot="1">
      <c r="B137" s="63" t="s">
        <v>53</v>
      </c>
      <c r="C137" s="39"/>
    </row>
    <row r="138" spans="2:3" ht="13.5" thickBot="1">
      <c r="B138" s="38"/>
      <c r="C138" s="39"/>
    </row>
    <row r="139" spans="2:3" ht="13.5" thickBot="1">
      <c r="B139" s="40" t="s">
        <v>54</v>
      </c>
      <c r="C139" s="41">
        <f>+SUM(C140:C142)</f>
        <v>710000</v>
      </c>
    </row>
    <row r="140" spans="2:3" ht="13.5" thickBot="1">
      <c r="B140" s="63" t="s">
        <v>5</v>
      </c>
      <c r="C140" s="62"/>
    </row>
    <row r="141" spans="2:3" ht="13.5" thickBot="1">
      <c r="B141" s="38" t="s">
        <v>78</v>
      </c>
      <c r="C141" s="64">
        <v>710000</v>
      </c>
    </row>
    <row r="142" spans="2:3" ht="13.5" thickBot="1">
      <c r="B142" s="66"/>
      <c r="C142" s="67"/>
    </row>
    <row r="143" spans="2:3" ht="13.5" thickBot="1">
      <c r="B143" s="40" t="s">
        <v>55</v>
      </c>
      <c r="C143" s="41">
        <f>+C133+C139</f>
        <v>2234000</v>
      </c>
    </row>
    <row r="144" spans="2:3" ht="13.5" thickBot="1">
      <c r="B144" s="40"/>
      <c r="C144" s="41"/>
    </row>
    <row r="145" spans="2:3" ht="13.5" thickBot="1">
      <c r="B145" s="60" t="s">
        <v>56</v>
      </c>
      <c r="C145" s="39">
        <v>34</v>
      </c>
    </row>
    <row r="146" spans="2:3" ht="13.5" thickBot="1">
      <c r="B146" s="69"/>
      <c r="C146" s="45"/>
    </row>
    <row r="147" spans="2:3" ht="26.25" thickBot="1">
      <c r="B147" s="71" t="s">
        <v>72</v>
      </c>
      <c r="C147" s="80" t="s">
        <v>6</v>
      </c>
    </row>
    <row r="148" spans="2:3" ht="13.5" thickBot="1">
      <c r="B148" s="60"/>
      <c r="C148" s="61"/>
    </row>
    <row r="149" spans="2:3" ht="13.5" thickBot="1">
      <c r="B149" s="40" t="s">
        <v>62</v>
      </c>
      <c r="C149" s="41">
        <f>+SUM(C150:C153)</f>
        <v>243600</v>
      </c>
    </row>
    <row r="150" spans="2:3" ht="13.5" thickBot="1">
      <c r="B150" s="60" t="s">
        <v>5</v>
      </c>
      <c r="C150" s="62"/>
    </row>
    <row r="151" spans="2:3" ht="13.5" thickBot="1">
      <c r="B151" s="63" t="s">
        <v>51</v>
      </c>
      <c r="C151" s="39">
        <v>183300</v>
      </c>
    </row>
    <row r="152" spans="2:3" ht="13.5" thickBot="1">
      <c r="B152" s="63" t="s">
        <v>52</v>
      </c>
      <c r="C152" s="39">
        <v>55300</v>
      </c>
    </row>
    <row r="153" spans="2:3" ht="13.5" thickBot="1">
      <c r="B153" s="63" t="s">
        <v>53</v>
      </c>
      <c r="C153" s="39">
        <v>5000</v>
      </c>
    </row>
    <row r="154" spans="2:3" ht="13.5" thickBot="1">
      <c r="B154" s="38"/>
      <c r="C154" s="39"/>
    </row>
    <row r="155" spans="2:3" ht="13.5" thickBot="1">
      <c r="B155" s="40" t="s">
        <v>54</v>
      </c>
      <c r="C155" s="41">
        <f>+SUM(C156:C158)</f>
        <v>11130000</v>
      </c>
    </row>
    <row r="156" spans="2:3" ht="13.5" thickBot="1">
      <c r="B156" s="63" t="s">
        <v>5</v>
      </c>
      <c r="C156" s="62"/>
    </row>
    <row r="157" spans="2:3" ht="26.25" thickBot="1">
      <c r="B157" s="38" t="s">
        <v>79</v>
      </c>
      <c r="C157" s="64">
        <v>11130000</v>
      </c>
    </row>
    <row r="158" spans="2:3" ht="13.5" thickBot="1">
      <c r="B158" s="66"/>
      <c r="C158" s="67"/>
    </row>
    <row r="159" spans="2:3" ht="13.5" thickBot="1">
      <c r="B159" s="40" t="s">
        <v>55</v>
      </c>
      <c r="C159" s="41">
        <f>+C149+C155</f>
        <v>11373600</v>
      </c>
    </row>
    <row r="160" spans="2:3" ht="13.5" thickBot="1">
      <c r="B160" s="40"/>
      <c r="C160" s="41"/>
    </row>
    <row r="161" spans="2:3" ht="13.5" thickBot="1">
      <c r="B161" s="60" t="s">
        <v>56</v>
      </c>
      <c r="C161" s="39">
        <v>9</v>
      </c>
    </row>
    <row r="162" spans="2:3" ht="13.5" thickBot="1">
      <c r="B162" s="69"/>
      <c r="C162" s="45"/>
    </row>
    <row r="163" spans="2:3" ht="26.25" thickBot="1">
      <c r="B163" s="71" t="s">
        <v>73</v>
      </c>
      <c r="C163" s="80" t="s">
        <v>6</v>
      </c>
    </row>
    <row r="164" spans="2:3" ht="13.5" thickBot="1">
      <c r="B164" s="60"/>
      <c r="C164" s="61"/>
    </row>
    <row r="165" spans="2:3" ht="13.5" thickBot="1">
      <c r="B165" s="40" t="s">
        <v>62</v>
      </c>
      <c r="C165" s="41">
        <f>+SUM(C166:C169)</f>
        <v>32399700</v>
      </c>
    </row>
    <row r="166" spans="2:3" ht="13.5" thickBot="1">
      <c r="B166" s="60" t="s">
        <v>5</v>
      </c>
      <c r="C166" s="62"/>
    </row>
    <row r="167" spans="2:3" ht="13.5" thickBot="1">
      <c r="B167" s="63" t="s">
        <v>51</v>
      </c>
      <c r="C167" s="39">
        <v>7768500</v>
      </c>
    </row>
    <row r="168" spans="2:3" ht="13.5" thickBot="1">
      <c r="B168" s="63" t="s">
        <v>52</v>
      </c>
      <c r="C168" s="39">
        <v>19369500</v>
      </c>
    </row>
    <row r="169" spans="2:3" ht="13.5" thickBot="1">
      <c r="B169" s="63" t="s">
        <v>53</v>
      </c>
      <c r="C169" s="39">
        <v>5261700</v>
      </c>
    </row>
    <row r="170" spans="2:3" ht="13.5" thickBot="1">
      <c r="B170" s="38"/>
      <c r="C170" s="39"/>
    </row>
    <row r="171" spans="2:3" ht="13.5" thickBot="1">
      <c r="B171" s="40" t="s">
        <v>54</v>
      </c>
      <c r="C171" s="41">
        <f>+SUM(C172:C175)</f>
        <v>1605000</v>
      </c>
    </row>
    <row r="172" spans="2:3" ht="13.5" thickBot="1">
      <c r="B172" s="63" t="s">
        <v>5</v>
      </c>
      <c r="C172" s="62"/>
    </row>
    <row r="173" spans="2:3" ht="13.5" thickBot="1">
      <c r="B173" s="38" t="s">
        <v>80</v>
      </c>
      <c r="C173" s="64">
        <v>105000</v>
      </c>
    </row>
    <row r="174" spans="2:3" ht="26.25" thickBot="1">
      <c r="B174" s="38" t="s">
        <v>81</v>
      </c>
      <c r="C174" s="64">
        <v>1500000</v>
      </c>
    </row>
    <row r="175" spans="2:3" ht="13.5" thickBot="1">
      <c r="B175" s="66"/>
      <c r="C175" s="67"/>
    </row>
    <row r="176" spans="2:3" ht="13.5" thickBot="1">
      <c r="B176" s="40" t="s">
        <v>55</v>
      </c>
      <c r="C176" s="41">
        <f>+C165+C171</f>
        <v>34004700</v>
      </c>
    </row>
    <row r="177" spans="2:3" ht="13.5" thickBot="1">
      <c r="B177" s="40"/>
      <c r="C177" s="41"/>
    </row>
    <row r="178" spans="2:3" ht="13.5" thickBot="1">
      <c r="B178" s="60" t="s">
        <v>56</v>
      </c>
      <c r="C178" s="39">
        <v>183</v>
      </c>
    </row>
    <row r="179" ht="13.5" thickBot="1"/>
    <row r="180" spans="2:3" ht="26.25" thickBot="1">
      <c r="B180" s="79" t="s">
        <v>74</v>
      </c>
      <c r="C180" s="80" t="s">
        <v>6</v>
      </c>
    </row>
    <row r="181" spans="2:3" ht="13.5" thickBot="1">
      <c r="B181" s="60"/>
      <c r="C181" s="61"/>
    </row>
    <row r="182" spans="2:3" ht="13.5" thickBot="1">
      <c r="B182" s="40" t="s">
        <v>62</v>
      </c>
      <c r="C182" s="41">
        <f>+SUM(C183:C186)</f>
        <v>395704700</v>
      </c>
    </row>
    <row r="183" spans="2:3" ht="13.5" thickBot="1">
      <c r="B183" s="60" t="s">
        <v>5</v>
      </c>
      <c r="C183" s="62"/>
    </row>
    <row r="184" spans="2:3" ht="13.5" thickBot="1">
      <c r="B184" s="72" t="s">
        <v>51</v>
      </c>
      <c r="C184" s="62">
        <f>+C42+C59+C75+C93+C107+C121+C135+C151+C167</f>
        <v>284984100</v>
      </c>
    </row>
    <row r="185" spans="2:3" ht="13.5" thickBot="1">
      <c r="B185" s="72" t="s">
        <v>52</v>
      </c>
      <c r="C185" s="62">
        <f>+C43+C60+C76+C94+C108+C122+C136+C152+C168</f>
        <v>91195900</v>
      </c>
    </row>
    <row r="186" spans="2:3" ht="13.5" thickBot="1">
      <c r="B186" s="72" t="s">
        <v>53</v>
      </c>
      <c r="C186" s="62">
        <f>+C44+C61+C77+C95+C109+C123+C137+C153+C169</f>
        <v>19524700</v>
      </c>
    </row>
    <row r="187" spans="2:3" ht="13.5" thickBot="1">
      <c r="B187" s="72"/>
      <c r="C187" s="62"/>
    </row>
    <row r="188" spans="2:3" ht="13.5" thickBot="1">
      <c r="B188" s="73" t="s">
        <v>54</v>
      </c>
      <c r="C188" s="41">
        <f>+C46+C63+C79+C97+C111+C125+C139+C155+C171</f>
        <v>85081300</v>
      </c>
    </row>
    <row r="189" spans="2:3" ht="13.5" thickBot="1">
      <c r="B189" s="72"/>
      <c r="C189" s="62"/>
    </row>
    <row r="190" spans="2:3" ht="13.5" thickBot="1">
      <c r="B190" s="40" t="s">
        <v>55</v>
      </c>
      <c r="C190" s="41">
        <f>+C182+C188</f>
        <v>480786000</v>
      </c>
    </row>
    <row r="191" spans="2:3" ht="13.5" thickBot="1">
      <c r="B191" s="40"/>
      <c r="C191" s="41"/>
    </row>
    <row r="192" spans="2:3" ht="13.5" thickBot="1">
      <c r="B192" s="72" t="s">
        <v>56</v>
      </c>
      <c r="C192" s="62">
        <f>+C52+C69+C87+C101+C115+C129+C145+C161+C178</f>
        <v>12224</v>
      </c>
    </row>
  </sheetData>
  <sheetProtection selectLockedCells="1" selectUnlockedCells="1"/>
  <mergeCells count="13">
    <mergeCell ref="A25:B25"/>
    <mergeCell ref="A26:B26"/>
    <mergeCell ref="A28:B28"/>
    <mergeCell ref="B34:C34"/>
    <mergeCell ref="B35:C35"/>
    <mergeCell ref="B3:C3"/>
    <mergeCell ref="A5:A7"/>
    <mergeCell ref="B5:B7"/>
    <mergeCell ref="A1:C1"/>
    <mergeCell ref="A2:C2"/>
    <mergeCell ref="C5:C7"/>
    <mergeCell ref="A27:B27"/>
    <mergeCell ref="A29:B29"/>
  </mergeCells>
  <printOptions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scale="66" r:id="rId1"/>
  <rowBreaks count="2" manualBreakCount="2">
    <brk id="29" max="2" man="1"/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Костова</dc:creator>
  <cp:keywords/>
  <dc:description/>
  <cp:lastModifiedBy>Светлана Костова</cp:lastModifiedBy>
  <cp:lastPrinted>2018-01-03T10:43:40Z</cp:lastPrinted>
  <dcterms:created xsi:type="dcterms:W3CDTF">2014-01-27T12:51:15Z</dcterms:created>
  <dcterms:modified xsi:type="dcterms:W3CDTF">2018-01-08T14:10:47Z</dcterms:modified>
  <cp:category/>
  <cp:version/>
  <cp:contentType/>
  <cp:contentStatus/>
</cp:coreProperties>
</file>