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705" windowWidth="15150" windowHeight="10815"/>
  </bookViews>
  <sheets>
    <sheet name="Септември 2017" sheetId="1" r:id="rId1"/>
  </sheets>
  <definedNames>
    <definedName name="_xlnm.Print_Area" localSheetId="0">'Септември 2017'!$A$1:$N$31</definedName>
  </definedNames>
  <calcPr calcId="145621"/>
</workbook>
</file>

<file path=xl/calcChain.xml><?xml version="1.0" encoding="utf-8"?>
<calcChain xmlns="http://schemas.openxmlformats.org/spreadsheetml/2006/main">
  <c r="I17" i="1" l="1"/>
  <c r="I16" i="1" l="1"/>
  <c r="I12" i="1"/>
  <c r="I10" i="1"/>
  <c r="I9" i="1"/>
  <c r="I8" i="1"/>
  <c r="I7" i="1"/>
  <c r="I19" i="1" l="1"/>
  <c r="I11" i="1"/>
  <c r="I13" i="1" l="1"/>
  <c r="L7" i="1"/>
  <c r="I18" i="1" l="1"/>
  <c r="I15" i="1"/>
  <c r="L12" i="1" l="1"/>
  <c r="L11" i="1" l="1"/>
  <c r="L10" i="1"/>
  <c r="L9" i="1"/>
  <c r="L8" i="1"/>
  <c r="I14" i="1" l="1"/>
  <c r="I20" i="1" l="1"/>
  <c r="I22" i="1"/>
  <c r="I23" i="1"/>
  <c r="I24" i="1"/>
  <c r="I25" i="1"/>
  <c r="I26" i="1"/>
  <c r="I27" i="1"/>
  <c r="I28" i="1"/>
  <c r="I29" i="1"/>
  <c r="J8" i="1"/>
  <c r="K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M12" i="1"/>
  <c r="N12" i="1" l="1"/>
  <c r="L15" i="1"/>
  <c r="L14" i="1"/>
  <c r="L18" i="1" l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<sst xmlns="http://schemas.openxmlformats.org/spreadsheetml/2006/main" count="76" uniqueCount="68">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</sst>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zoomScaleNormal="100" workbookViewId="0">
      <selection activeCell="Q20" sqref="Q20"/>
    </sheetView>
  </sheetViews>
  <sheetFormatPr defaultColWidth="9.140625" defaultRowHeight="15" x14ac:dyDescent="0.25"/>
  <cols>
    <col min="1" max="1" width="1.28515625" style="1" customWidth="1"/>
    <col min="2" max="2" width="29.5703125" style="1" customWidth="1"/>
    <col min="3" max="3" width="43" style="1" customWidth="1"/>
    <col min="4" max="4" width="13.7109375" style="1" customWidth="1"/>
    <col min="5" max="7" width="14" style="1" customWidth="1"/>
    <col min="8" max="8" width="19.28515625" style="1" customWidth="1"/>
    <col min="9" max="9" width="21.42578125" style="1" customWidth="1"/>
    <col min="10" max="10" width="26.425781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7" width="19" style="1" customWidth="1"/>
    <col min="18" max="18" width="15" style="1" customWidth="1"/>
    <col min="19" max="16384" width="9.140625" style="1"/>
  </cols>
  <sheetData>
    <row r="1" spans="1:18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2"/>
      <c r="P2" s="32"/>
    </row>
    <row r="3" spans="1:18" x14ac:dyDescent="0.25">
      <c r="A3" s="6"/>
      <c r="B3" s="10"/>
      <c r="C3" s="11"/>
      <c r="D3" s="10"/>
      <c r="E3" s="10"/>
      <c r="F3" s="11" t="s">
        <v>32</v>
      </c>
      <c r="G3" s="12">
        <v>43008</v>
      </c>
      <c r="H3" s="13"/>
      <c r="I3" s="13"/>
      <c r="J3" s="13"/>
      <c r="K3" s="10"/>
      <c r="L3" s="10"/>
      <c r="M3" s="10"/>
      <c r="N3" s="10"/>
      <c r="O3" s="14"/>
    </row>
    <row r="4" spans="1:18" ht="35.25" customHeight="1" x14ac:dyDescent="0.2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3" t="s">
        <v>53</v>
      </c>
      <c r="K4" s="51" t="s">
        <v>60</v>
      </c>
      <c r="L4" s="52"/>
      <c r="M4" s="53"/>
      <c r="N4" s="43" t="s">
        <v>47</v>
      </c>
      <c r="O4" s="7"/>
    </row>
    <row r="5" spans="1:18" x14ac:dyDescent="0.2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4"/>
      <c r="K5" s="16" t="s">
        <v>58</v>
      </c>
      <c r="L5" s="16" t="s">
        <v>59</v>
      </c>
      <c r="M5" s="16" t="s">
        <v>57</v>
      </c>
      <c r="N5" s="44"/>
      <c r="O5" s="7"/>
    </row>
    <row r="6" spans="1:18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8" ht="25.5" x14ac:dyDescent="0.2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855611.857+(-637.57)+36303+34872</f>
        <v>926149.28700000001</v>
      </c>
      <c r="J7" s="28">
        <f>I7/H7</f>
        <v>0.45475266964548761</v>
      </c>
      <c r="K7" s="29">
        <v>166000</v>
      </c>
      <c r="L7" s="29">
        <f>223100+206395+52523+68956+54170+44648+36755+60185+74891+65000+116675+120000+19545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  <c r="Q7" s="34"/>
      <c r="R7" s="34"/>
    </row>
    <row r="8" spans="1:18" ht="25.5" x14ac:dyDescent="0.2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5886250.393+333365+547917+454188+68190.85+39234</f>
        <v>7329145.2429999998</v>
      </c>
      <c r="J8" s="28">
        <f t="shared" ref="J8:J29" si="1">I8/H8</f>
        <v>0.77872165773369817</v>
      </c>
      <c r="K8" s="29">
        <f xml:space="preserve"> 2280840</f>
        <v>2280840</v>
      </c>
      <c r="L8" s="29">
        <f xml:space="preserve"> 24331+403104+381927+1126022+1782438+968856+234869+695326</f>
        <v>5616873</v>
      </c>
      <c r="M8" s="27">
        <f t="shared" ref="M8:M19" si="2">K8+L8</f>
        <v>7897713</v>
      </c>
      <c r="N8" s="28">
        <f t="shared" si="0"/>
        <v>0.98721412500000005</v>
      </c>
      <c r="O8" s="7"/>
      <c r="P8" s="34"/>
      <c r="Q8" s="34"/>
      <c r="R8" s="34"/>
    </row>
    <row r="9" spans="1:18" ht="25.5" x14ac:dyDescent="0.2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3678874.649+93581+821745+517484+215911.75-135+120896</f>
        <v>5448357.3990000002</v>
      </c>
      <c r="J9" s="28">
        <f t="shared" si="1"/>
        <v>0.57888795555350137</v>
      </c>
      <c r="K9" s="29">
        <f xml:space="preserve"> 40000+1579084</f>
        <v>1619084</v>
      </c>
      <c r="L9" s="29">
        <f xml:space="preserve"> 309992+2393044+973943+1743046+339613</f>
        <v>5759638</v>
      </c>
      <c r="M9" s="27">
        <f t="shared" si="2"/>
        <v>7378722</v>
      </c>
      <c r="N9" s="28">
        <f t="shared" si="0"/>
        <v>0.92234024999999997</v>
      </c>
      <c r="O9" s="7"/>
      <c r="P9" s="34"/>
      <c r="Q9" s="34"/>
      <c r="R9" s="34"/>
    </row>
    <row r="10" spans="1:18" ht="38.25" x14ac:dyDescent="0.2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8364400.843+279852+650388+135138.64+315138+273763+80103+72639</f>
        <v>10171422.483000001</v>
      </c>
      <c r="J10" s="28">
        <f t="shared" si="1"/>
        <v>0.65200222476661973</v>
      </c>
      <c r="K10" s="29">
        <f>677451</f>
        <v>677451</v>
      </c>
      <c r="L10" s="29">
        <f>11805122+411</f>
        <v>11805533</v>
      </c>
      <c r="M10" s="27">
        <f t="shared" si="2"/>
        <v>12482984</v>
      </c>
      <c r="N10" s="28">
        <f t="shared" si="0"/>
        <v>0.94138411469772998</v>
      </c>
      <c r="O10" s="7"/>
      <c r="Q10" s="34"/>
      <c r="R10" s="34"/>
    </row>
    <row r="11" spans="1:18" ht="33.75" customHeight="1" x14ac:dyDescent="0.2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8768207.004+18515+20190+(-607)+95248.66+10801+2593+71338</f>
        <v>8986285.6640000008</v>
      </c>
      <c r="J11" s="28">
        <f t="shared" si="1"/>
        <v>0.88508028839344621</v>
      </c>
      <c r="K11" s="29">
        <f>39300+198616</f>
        <v>237916</v>
      </c>
      <c r="L11" s="29">
        <f xml:space="preserve"> 7553478+334622</f>
        <v>7888100</v>
      </c>
      <c r="M11" s="27">
        <f t="shared" si="2"/>
        <v>8126016</v>
      </c>
      <c r="N11" s="28">
        <f t="shared" si="0"/>
        <v>0.94158859797084926</v>
      </c>
      <c r="O11" s="7"/>
      <c r="P11" s="34"/>
      <c r="Q11" s="34"/>
      <c r="R11" s="34"/>
    </row>
    <row r="12" spans="1:18" ht="30" customHeight="1" x14ac:dyDescent="0.2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6954533.781+74747+454235+449434+2307122.18+48576+47828+2676+1983687</f>
        <v>12322838.961000001</v>
      </c>
      <c r="J12" s="28">
        <f t="shared" si="1"/>
        <v>0.78079858947521963</v>
      </c>
      <c r="K12" s="29">
        <v>2110282</v>
      </c>
      <c r="L12" s="29">
        <f xml:space="preserve"> 7961094+3034614</f>
        <v>10995708</v>
      </c>
      <c r="M12" s="27">
        <f t="shared" si="2"/>
        <v>13105990</v>
      </c>
      <c r="N12" s="28">
        <f t="shared" si="0"/>
        <v>0.9769653373089825</v>
      </c>
      <c r="O12" s="7"/>
      <c r="P12" s="34"/>
      <c r="Q12" s="34"/>
      <c r="R12" s="34"/>
    </row>
    <row r="13" spans="1:18" ht="28.5" customHeight="1" x14ac:dyDescent="0.2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7689158.257+233839+227049+1204081+284822.35+167708</f>
        <v>9806657.6069999989</v>
      </c>
      <c r="J13" s="28">
        <f t="shared" si="1"/>
        <v>0.59540422035934593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  <c r="Q13" s="34"/>
      <c r="R13" s="34"/>
    </row>
    <row r="14" spans="1:18" ht="25.5" x14ac:dyDescent="0.2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1133212.69+90634</f>
        <v>1223846.69</v>
      </c>
      <c r="J14" s="28">
        <f t="shared" si="1"/>
        <v>0.6935130780991281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  <c r="Q14" s="34"/>
      <c r="R14" s="34"/>
    </row>
    <row r="15" spans="1:18" ht="46.5" customHeight="1" x14ac:dyDescent="0.2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2016983.623+(-24952)+(-6)+203436+12317.34</f>
        <v>2207778.9629999995</v>
      </c>
      <c r="J15" s="28">
        <f t="shared" si="1"/>
        <v>0.93085907035477777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  <c r="Q15" s="34"/>
      <c r="R15" s="34"/>
    </row>
    <row r="16" spans="1:18" ht="26.25" customHeight="1" x14ac:dyDescent="0.2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1054037.074+30619+60091+62131+32870.61+15306+10824+318767</f>
        <v>1584645.6840000001</v>
      </c>
      <c r="J16" s="28">
        <f t="shared" si="1"/>
        <v>0.67347446621058504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  <c r="Q16" s="34"/>
      <c r="R16" s="34"/>
    </row>
    <row r="17" spans="1:18" ht="46.5" customHeight="1" x14ac:dyDescent="0.2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4284912.705+1534+438657+162935+29932</f>
        <v>4917970.7050000001</v>
      </c>
      <c r="J17" s="28">
        <f t="shared" si="1"/>
        <v>0.69671256879510934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  <c r="Q17" s="34"/>
      <c r="R17" s="34"/>
    </row>
    <row r="18" spans="1:18" ht="28.5" customHeight="1" x14ac:dyDescent="0.2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3025249.473+27929+24646.08</f>
        <v>3077824.5530000003</v>
      </c>
      <c r="J18" s="28">
        <f t="shared" si="1"/>
        <v>0.84637676280107843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  <c r="Q18" s="34"/>
      <c r="R18" s="34"/>
    </row>
    <row r="19" spans="1:18" ht="39" customHeight="1" x14ac:dyDescent="0.2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7949984.538+63185+21003+44780+32963</f>
        <v>8111915.5379999997</v>
      </c>
      <c r="J19" s="28">
        <f t="shared" si="1"/>
        <v>0.80134906405564299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  <c r="Q19" s="34"/>
      <c r="R19" s="34"/>
    </row>
    <row r="20" spans="1:18" x14ac:dyDescent="0.2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76114838.776999995</v>
      </c>
      <c r="J20" s="31">
        <f t="shared" si="1"/>
        <v>0.71688798860225267</v>
      </c>
      <c r="K20" s="30">
        <f>SUM(K7:K19)</f>
        <v>14192350</v>
      </c>
      <c r="L20" s="35">
        <f>SUM(L7:L19)</f>
        <v>69755986</v>
      </c>
      <c r="M20" s="35">
        <f t="shared" ref="M20:M29" si="4">K20+L20</f>
        <v>83948336</v>
      </c>
      <c r="N20" s="31">
        <f t="shared" si="0"/>
        <v>0.92705933666203744</v>
      </c>
      <c r="O20" s="7"/>
    </row>
    <row r="21" spans="1:18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8" x14ac:dyDescent="0.25">
      <c r="A22" s="7"/>
      <c r="B22" s="45" t="s">
        <v>33</v>
      </c>
      <c r="C22" s="46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3133928.2499999995</v>
      </c>
      <c r="J22" s="28">
        <f t="shared" si="1"/>
        <v>0.71090489331078521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8" x14ac:dyDescent="0.25">
      <c r="A23" s="7"/>
      <c r="B23" s="45" t="s">
        <v>34</v>
      </c>
      <c r="C23" s="46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12777502.642000001</v>
      </c>
      <c r="J23" s="28">
        <f t="shared" si="1"/>
        <v>0.67880480664359988</v>
      </c>
      <c r="K23" s="27">
        <f>K8+K9</f>
        <v>3899924</v>
      </c>
      <c r="L23" s="27">
        <f>L8+L9</f>
        <v>11376511</v>
      </c>
      <c r="M23" s="27">
        <f t="shared" si="4"/>
        <v>15276435</v>
      </c>
      <c r="N23" s="28">
        <f t="shared" si="5"/>
        <v>0.95477718749999996</v>
      </c>
      <c r="O23" s="7"/>
    </row>
    <row r="24" spans="1:18" x14ac:dyDescent="0.25">
      <c r="A24" s="7"/>
      <c r="B24" s="45" t="s">
        <v>66</v>
      </c>
      <c r="C24" s="46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10171422.483000001</v>
      </c>
      <c r="J24" s="28">
        <f t="shared" si="1"/>
        <v>0.65200222476661973</v>
      </c>
      <c r="K24" s="27">
        <f>K10</f>
        <v>677451</v>
      </c>
      <c r="L24" s="27">
        <f>L10</f>
        <v>11805533</v>
      </c>
      <c r="M24" s="27">
        <f t="shared" si="4"/>
        <v>12482984</v>
      </c>
      <c r="N24" s="28">
        <f t="shared" si="5"/>
        <v>0.94138411469772998</v>
      </c>
      <c r="O24" s="7"/>
    </row>
    <row r="25" spans="1:18" x14ac:dyDescent="0.25">
      <c r="A25" s="7"/>
      <c r="B25" s="45" t="s">
        <v>67</v>
      </c>
      <c r="C25" s="46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10210132.354</v>
      </c>
      <c r="J25" s="28">
        <f t="shared" si="1"/>
        <v>0.85671428353267143</v>
      </c>
      <c r="K25" s="27">
        <f>K11+K14</f>
        <v>533331</v>
      </c>
      <c r="L25" s="27">
        <f>L11+L14</f>
        <v>9078670</v>
      </c>
      <c r="M25" s="27">
        <f t="shared" si="4"/>
        <v>9612001</v>
      </c>
      <c r="N25" s="28">
        <f t="shared" si="5"/>
        <v>0.94885427240545095</v>
      </c>
      <c r="O25" s="7"/>
    </row>
    <row r="26" spans="1:18" x14ac:dyDescent="0.25">
      <c r="A26" s="7"/>
      <c r="B26" s="45" t="s">
        <v>35</v>
      </c>
      <c r="C26" s="46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12322838.961000001</v>
      </c>
      <c r="J26" s="28">
        <f t="shared" si="1"/>
        <v>0.78079858947521963</v>
      </c>
      <c r="K26" s="27">
        <f t="shared" ref="K26:L26" si="7">K12</f>
        <v>2110282</v>
      </c>
      <c r="L26" s="27">
        <f t="shared" si="7"/>
        <v>10995708</v>
      </c>
      <c r="M26" s="27">
        <f t="shared" si="4"/>
        <v>13105990</v>
      </c>
      <c r="N26" s="28">
        <f t="shared" si="5"/>
        <v>0.9769653373089825</v>
      </c>
      <c r="O26" s="7"/>
    </row>
    <row r="27" spans="1:18" x14ac:dyDescent="0.25">
      <c r="A27" s="7"/>
      <c r="B27" s="45" t="s">
        <v>36</v>
      </c>
      <c r="C27" s="46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9806657.6069999989</v>
      </c>
      <c r="J27" s="28">
        <f t="shared" si="1"/>
        <v>0.59540422035934593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8" x14ac:dyDescent="0.25">
      <c r="A28" s="7"/>
      <c r="B28" s="45" t="s">
        <v>37</v>
      </c>
      <c r="C28" s="46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6502616.3890000004</v>
      </c>
      <c r="J28" s="28">
        <f t="shared" si="1"/>
        <v>0.69090304314897832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8" x14ac:dyDescent="0.25">
      <c r="A29" s="7"/>
      <c r="B29" s="45" t="s">
        <v>38</v>
      </c>
      <c r="C29" s="46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11189740.091</v>
      </c>
      <c r="J29" s="28">
        <f t="shared" si="1"/>
        <v>0.81324952266813089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8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8" x14ac:dyDescent="0.25">
      <c r="B31" s="1" t="s">
        <v>46</v>
      </c>
      <c r="H31" s="40"/>
    </row>
    <row r="32" spans="1:18" x14ac:dyDescent="0.25">
      <c r="H32" s="40"/>
    </row>
    <row r="33" spans="8:8" x14ac:dyDescent="0.25">
      <c r="H33" s="40"/>
    </row>
    <row r="34" spans="8:8" x14ac:dyDescent="0.25">
      <c r="H34" s="40"/>
    </row>
    <row r="35" spans="8:8" x14ac:dyDescent="0.25">
      <c r="H35" s="40"/>
    </row>
    <row r="36" spans="8:8" x14ac:dyDescent="0.25">
      <c r="H36" s="40"/>
    </row>
    <row r="37" spans="8:8" x14ac:dyDescent="0.25">
      <c r="H37" s="40"/>
    </row>
    <row r="93" spans="4:14" x14ac:dyDescent="0.2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2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2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2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2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2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2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2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2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2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2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2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2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2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2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2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2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Септември 2017</vt:lpstr>
      <vt:lpstr>'Септември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2017-10-16T14:34:03Z</dcterms:modified>
</cp:coreProperties>
</file>