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420" windowWidth="13515" windowHeight="9045"/>
  </bookViews>
  <sheets>
    <sheet name="SCF_financial info_EUR_EUR" sheetId="5" r:id="rId1"/>
  </sheets>
  <definedNames>
    <definedName name="_xlnm.Print_Area" localSheetId="0">'SCF_financial info_EUR_EUR'!$A$1:$M$20</definedName>
  </definedNames>
  <calcPr calcId="145621"/>
</workbook>
</file>

<file path=xl/calcChain.xml><?xml version="1.0" encoding="utf-8"?>
<calcChain xmlns="http://schemas.openxmlformats.org/spreadsheetml/2006/main">
  <c r="L19" i="5" l="1"/>
  <c r="H19" i="5"/>
  <c r="E19" i="5"/>
  <c r="L18" i="5"/>
  <c r="H18" i="5"/>
  <c r="E18" i="5"/>
  <c r="L17" i="5"/>
  <c r="H17" i="5"/>
  <c r="E17" i="5"/>
  <c r="L16" i="5"/>
  <c r="H16" i="5"/>
  <c r="E16" i="5"/>
  <c r="L15" i="5"/>
  <c r="H15" i="5"/>
  <c r="E15" i="5"/>
  <c r="L14" i="5"/>
  <c r="H14" i="5"/>
  <c r="E14" i="5"/>
  <c r="H13" i="5"/>
  <c r="E13" i="5"/>
  <c r="H12" i="5"/>
  <c r="H11" i="5" s="1"/>
  <c r="E12" i="5"/>
  <c r="F11" i="5"/>
  <c r="D11" i="5"/>
  <c r="C11" i="5"/>
  <c r="E11" i="5" s="1"/>
  <c r="L10" i="5"/>
  <c r="L8" i="5" s="1"/>
  <c r="H10" i="5"/>
  <c r="H8" i="5" s="1"/>
  <c r="E10" i="5"/>
  <c r="L9" i="5"/>
  <c r="H9" i="5"/>
  <c r="E9" i="5"/>
  <c r="M8" i="5"/>
  <c r="G8" i="5"/>
  <c r="F8" i="5"/>
  <c r="D8" i="5"/>
  <c r="C8" i="5"/>
  <c r="E8" i="5" s="1"/>
  <c r="L7" i="5"/>
  <c r="H7" i="5"/>
  <c r="E7" i="5"/>
  <c r="L6" i="5"/>
  <c r="L5" i="5" s="1"/>
  <c r="H6" i="5"/>
  <c r="H5" i="5" s="1"/>
  <c r="E6" i="5"/>
  <c r="M5" i="5"/>
  <c r="G5" i="5"/>
  <c r="F5" i="5"/>
  <c r="D5" i="5"/>
  <c r="E5" i="5" s="1"/>
  <c r="C5" i="5"/>
  <c r="M20" i="5" l="1"/>
  <c r="F20" i="5" l="1"/>
  <c r="G20" i="5"/>
  <c r="D20" i="5"/>
  <c r="C20" i="5"/>
  <c r="E20" i="5" l="1"/>
  <c r="L20" i="5"/>
  <c r="H20" i="5" l="1"/>
  <c r="K20" i="5" l="1"/>
  <c r="I20" i="5"/>
  <c r="J20" i="5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<sst xmlns="http://schemas.openxmlformats.org/spreadsheetml/2006/main" count="45" uniqueCount="29">
  <si>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</si>
  <si>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</si>
  <si>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</si>
  <si>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</si>
  <si>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</si>
  <si>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</si>
  <si>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</si>
  <si>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</si>
  <si>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</si>
  <si>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</si>
  <si>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</si>
  <si>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</si>
  <si>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</si>
  <si>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</si>
  <si>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</si>
  <si>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</si>
  <si>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</si>
  <si>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</si>
  <si>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</si>
  <si>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</si>
  <si>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</si>
  <si>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</si>
  <si>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30.06.2017</t>
  </si>
  <si>
    <t>Funds received from the EC based on submitted applications for payment up to 30.06.2017</t>
  </si>
  <si>
    <t>Total funds received from the EC up to 30.06.2017</t>
  </si>
  <si>
    <t>Paid up to 30.06.2017</t>
  </si>
  <si>
    <t>Total paid up to  30.06.2017</t>
  </si>
  <si>
    <t>Total public expenditure declared to the EC with Payment claims
 as per 30.06.2017</t>
  </si>
  <si>
    <t>Total public expenditure certified to the EC with Annual Accounts 
as per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</si>
</sst>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4" fillId="0" borderId="0" xfId="0" applyFont="1" applyFill="1" applyBorder="1"/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170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0" borderId="0" xfId="0" applyNumberFormat="1" applyFont="1" applyFill="1"/>
    <xf numFmtId="3" fontId="5" fillId="0" borderId="0" xfId="0" applyNumberFormat="1" applyFont="1" applyFill="1"/>
    <xf numFmtId="170" fontId="3" fillId="0" borderId="1" xfId="1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4" fontId="3" fillId="0" borderId="0" xfId="0" applyNumberFormat="1" applyFont="1" applyFill="1"/>
    <xf numFmtId="165" fontId="3" fillId="0" borderId="0" xfId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="70" zoomScaleNormal="9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defaultColWidth="9.140625" defaultRowHeight="15" outlineLevelRow="1" x14ac:dyDescent="0.25"/>
  <cols>
    <col min="1" max="1" width="46.140625" style="22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2" customWidth="1"/>
    <col min="12" max="12" width="23.85546875" style="11" customWidth="1"/>
    <col min="13" max="13" width="24.7109375" style="11" customWidth="1"/>
    <col min="14" max="14" width="19.85546875" style="22" customWidth="1"/>
    <col min="15" max="15" width="17.7109375" style="22" customWidth="1"/>
    <col min="16" max="16" width="15.42578125" style="22" customWidth="1"/>
    <col min="17" max="17" width="11.28515625" style="22" bestFit="1" customWidth="1"/>
    <col min="18" max="18" width="14.5703125" style="22" customWidth="1"/>
    <col min="19" max="16384" width="9.140625" style="22"/>
  </cols>
  <sheetData>
    <row r="1" spans="1:19" s="13" customFormat="1" ht="11.25" customHeight="1" x14ac:dyDescent="0.2">
      <c r="A1" s="1"/>
      <c r="B1" s="1"/>
      <c r="C1" s="2"/>
      <c r="D1" s="2"/>
      <c r="E1" s="2"/>
      <c r="F1" s="2"/>
      <c r="G1" s="2"/>
      <c r="H1" s="2"/>
      <c r="L1" s="9"/>
      <c r="M1" s="9"/>
    </row>
    <row r="2" spans="1:19" s="14" customFormat="1" ht="12.75" customHeight="1" x14ac:dyDescent="0.25">
      <c r="A2" s="49" t="s">
        <v>0</v>
      </c>
      <c r="B2" s="50" t="s">
        <v>1</v>
      </c>
      <c r="C2" s="52" t="s">
        <v>2</v>
      </c>
      <c r="D2" s="52" t="s">
        <v>3</v>
      </c>
      <c r="E2" s="52" t="s">
        <v>4</v>
      </c>
      <c r="F2" s="45" t="s">
        <v>22</v>
      </c>
      <c r="G2" s="45" t="s">
        <v>23</v>
      </c>
      <c r="H2" s="45" t="s">
        <v>24</v>
      </c>
      <c r="I2" s="54" t="s">
        <v>25</v>
      </c>
      <c r="J2" s="55"/>
      <c r="K2" s="45" t="s">
        <v>26</v>
      </c>
      <c r="L2" s="43" t="s">
        <v>27</v>
      </c>
      <c r="M2" s="43" t="s">
        <v>28</v>
      </c>
    </row>
    <row r="3" spans="1:19" s="14" customFormat="1" ht="98.25" customHeight="1" x14ac:dyDescent="0.2">
      <c r="A3" s="49"/>
      <c r="B3" s="51"/>
      <c r="C3" s="53"/>
      <c r="D3" s="53"/>
      <c r="E3" s="53"/>
      <c r="F3" s="56"/>
      <c r="G3" s="56"/>
      <c r="H3" s="56"/>
      <c r="I3" s="36" t="s">
        <v>5</v>
      </c>
      <c r="J3" s="37" t="s">
        <v>6</v>
      </c>
      <c r="K3" s="46"/>
      <c r="L3" s="44"/>
      <c r="M3" s="44"/>
    </row>
    <row r="4" spans="1:19" s="14" customFormat="1" ht="18.75" customHeight="1" x14ac:dyDescent="0.2">
      <c r="A4" s="15">
        <v>1</v>
      </c>
      <c r="B4" s="3">
        <v>2</v>
      </c>
      <c r="C4" s="12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2">
        <v>10</v>
      </c>
      <c r="K4" s="12">
        <v>11</v>
      </c>
      <c r="L4" s="12">
        <v>12</v>
      </c>
      <c r="M4" s="12">
        <v>13</v>
      </c>
    </row>
    <row r="5" spans="1:19" s="19" customFormat="1" ht="29.25" customHeight="1" x14ac:dyDescent="0.2">
      <c r="A5" s="38" t="s">
        <v>7</v>
      </c>
      <c r="B5" s="37" t="s">
        <v>8</v>
      </c>
      <c r="C5" s="6">
        <f>C6+C7</f>
        <v>1604449168</v>
      </c>
      <c r="D5" s="6">
        <f>D6+D7</f>
        <v>283138092</v>
      </c>
      <c r="E5" s="6">
        <f>+C5+D5</f>
        <v>1887587260</v>
      </c>
      <c r="F5" s="6">
        <f>F6+F7</f>
        <v>88077377.280000001</v>
      </c>
      <c r="G5" s="6">
        <f>G6+G7</f>
        <v>86048281.74000001</v>
      </c>
      <c r="H5" s="6">
        <f>+H6+H7</f>
        <v>174125659.02000001</v>
      </c>
      <c r="I5" s="16">
        <v>175715035.15506327</v>
      </c>
      <c r="J5" s="17">
        <v>31008535.615599401</v>
      </c>
      <c r="K5" s="17">
        <v>206723570.7706627</v>
      </c>
      <c r="L5" s="60">
        <f>+L6+L7</f>
        <v>112481414.20999998</v>
      </c>
      <c r="M5" s="61">
        <f>+M6+M7</f>
        <v>38142677.869999997</v>
      </c>
      <c r="N5" s="18"/>
      <c r="O5" s="18"/>
      <c r="P5" s="18"/>
      <c r="Q5" s="18"/>
    </row>
    <row r="6" spans="1:19" ht="29.25" customHeight="1" outlineLevel="1" x14ac:dyDescent="0.25">
      <c r="A6" s="39" t="s">
        <v>9</v>
      </c>
      <c r="B6" s="40" t="s">
        <v>8</v>
      </c>
      <c r="C6" s="8">
        <v>459761907</v>
      </c>
      <c r="D6" s="8">
        <v>81134456</v>
      </c>
      <c r="E6" s="8">
        <f>+C6+D6</f>
        <v>540896363</v>
      </c>
      <c r="F6" s="8">
        <v>27552038.373750001</v>
      </c>
      <c r="G6" s="8">
        <v>62919380.360000007</v>
      </c>
      <c r="H6" s="8">
        <f t="shared" ref="H6:H19" si="0">+F6+G6</f>
        <v>90471418.733750015</v>
      </c>
      <c r="I6" s="20">
        <v>106352969.54055312</v>
      </c>
      <c r="J6" s="21">
        <v>18768171.095391724</v>
      </c>
      <c r="K6" s="20">
        <v>125121140.63594484</v>
      </c>
      <c r="L6" s="62">
        <f>(38142677.87+44104878.3)</f>
        <v>82247556.169999987</v>
      </c>
      <c r="M6" s="63">
        <v>38142677.869999997</v>
      </c>
      <c r="N6" s="34"/>
      <c r="O6" s="18"/>
      <c r="P6" s="18"/>
      <c r="Q6" s="18"/>
    </row>
    <row r="7" spans="1:19" ht="29.25" customHeight="1" outlineLevel="1" x14ac:dyDescent="0.25">
      <c r="A7" s="39" t="s">
        <v>10</v>
      </c>
      <c r="B7" s="40" t="s">
        <v>8</v>
      </c>
      <c r="C7" s="8">
        <v>1144687261</v>
      </c>
      <c r="D7" s="8">
        <v>202003636</v>
      </c>
      <c r="E7" s="8">
        <f>+C7+D7</f>
        <v>1346690897</v>
      </c>
      <c r="F7" s="8">
        <v>60525338.90625</v>
      </c>
      <c r="G7" s="8">
        <v>23128901.379999999</v>
      </c>
      <c r="H7" s="8">
        <f t="shared" si="0"/>
        <v>83654240.286249995</v>
      </c>
      <c r="I7" s="20">
        <v>69362065.614510164</v>
      </c>
      <c r="J7" s="21">
        <v>12240364.520207675</v>
      </c>
      <c r="K7" s="20">
        <v>81602430.134717837</v>
      </c>
      <c r="L7" s="57">
        <f>30233858.04</f>
        <v>30233858.039999999</v>
      </c>
      <c r="M7" s="20">
        <v>0</v>
      </c>
      <c r="N7" s="34"/>
      <c r="O7" s="18"/>
      <c r="P7" s="18"/>
      <c r="Q7" s="18"/>
    </row>
    <row r="8" spans="1:19" s="19" customFormat="1" ht="29.25" customHeight="1" x14ac:dyDescent="0.2">
      <c r="A8" s="38" t="s">
        <v>11</v>
      </c>
      <c r="B8" s="37" t="s">
        <v>8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6">
        <f>F9+F10</f>
        <v>79660903.311250001</v>
      </c>
      <c r="G8" s="6">
        <f>G9+G10</f>
        <v>14739462.83</v>
      </c>
      <c r="H8" s="6">
        <f>+H9+H10</f>
        <v>94400366.141249985</v>
      </c>
      <c r="I8" s="16">
        <v>50475151.697188474</v>
      </c>
      <c r="J8" s="17">
        <v>8907379.7112685535</v>
      </c>
      <c r="K8" s="17">
        <v>59382531.408457026</v>
      </c>
      <c r="L8" s="58">
        <f>+L9+L10</f>
        <v>29665462.119999997</v>
      </c>
      <c r="M8" s="17">
        <f>+M9+M10</f>
        <v>1097962.73</v>
      </c>
      <c r="N8" s="18"/>
      <c r="O8" s="18"/>
      <c r="P8" s="18"/>
      <c r="Q8" s="18"/>
    </row>
    <row r="9" spans="1:19" ht="29.25" customHeight="1" outlineLevel="1" x14ac:dyDescent="0.25">
      <c r="A9" s="39" t="s">
        <v>9</v>
      </c>
      <c r="B9" s="40" t="s">
        <v>8</v>
      </c>
      <c r="C9" s="8">
        <v>371204258</v>
      </c>
      <c r="D9" s="8">
        <v>65506635</v>
      </c>
      <c r="E9" s="8">
        <f t="shared" ref="E9:E10" si="1">+C9+D9</f>
        <v>436710893</v>
      </c>
      <c r="F9" s="8">
        <v>19720751.998749997</v>
      </c>
      <c r="G9" s="8">
        <v>2194284.06</v>
      </c>
      <c r="H9" s="8">
        <f t="shared" si="0"/>
        <v>21915036.058749996</v>
      </c>
      <c r="I9" s="20">
        <v>11056494.018862644</v>
      </c>
      <c r="J9" s="21">
        <v>1951146.0033287017</v>
      </c>
      <c r="K9" s="20">
        <v>13007640.022191346</v>
      </c>
      <c r="L9" s="57">
        <f>(1097962.73+9172311.53)</f>
        <v>10270274.26</v>
      </c>
      <c r="M9" s="20">
        <v>1097962.73</v>
      </c>
      <c r="N9" s="34"/>
      <c r="O9" s="18"/>
      <c r="P9" s="23"/>
      <c r="Q9" s="18"/>
      <c r="R9" s="24"/>
      <c r="S9" s="24"/>
    </row>
    <row r="10" spans="1:19" ht="29.25" customHeight="1" outlineLevel="1" x14ac:dyDescent="0.25">
      <c r="A10" s="39" t="s">
        <v>10</v>
      </c>
      <c r="B10" s="40" t="s">
        <v>8</v>
      </c>
      <c r="C10" s="8">
        <v>1133619883</v>
      </c>
      <c r="D10" s="8">
        <v>200050569</v>
      </c>
      <c r="E10" s="8">
        <f t="shared" si="1"/>
        <v>1333670452</v>
      </c>
      <c r="F10" s="8">
        <v>59940151.3125</v>
      </c>
      <c r="G10" s="8">
        <v>12545178.77</v>
      </c>
      <c r="H10" s="8">
        <f t="shared" si="0"/>
        <v>72485330.082499996</v>
      </c>
      <c r="I10" s="20">
        <v>39418657.678325832</v>
      </c>
      <c r="J10" s="21">
        <v>6956233.707939852</v>
      </c>
      <c r="K10" s="20">
        <v>46374891.38626568</v>
      </c>
      <c r="L10" s="57">
        <f>19395187.86</f>
        <v>19395187.859999999</v>
      </c>
      <c r="M10" s="20">
        <v>0</v>
      </c>
      <c r="N10" s="34"/>
      <c r="O10" s="18"/>
      <c r="P10" s="23"/>
      <c r="Q10" s="18"/>
      <c r="R10" s="24"/>
      <c r="S10" s="24"/>
    </row>
    <row r="11" spans="1:19" s="19" customFormat="1" ht="29.25" customHeight="1" x14ac:dyDescent="0.25">
      <c r="A11" s="38" t="s">
        <v>12</v>
      </c>
      <c r="B11" s="37" t="s">
        <v>8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6">
        <f>F12+F13</f>
        <v>29442475.4375</v>
      </c>
      <c r="G11" s="6">
        <v>0</v>
      </c>
      <c r="H11" s="6">
        <f>+H12+H13</f>
        <v>29442475.4375</v>
      </c>
      <c r="I11" s="16">
        <v>27095253.267863762</v>
      </c>
      <c r="J11" s="17">
        <v>4781515.282564193</v>
      </c>
      <c r="K11" s="25">
        <v>31876768.550427955</v>
      </c>
      <c r="L11" s="58">
        <v>0</v>
      </c>
      <c r="M11" s="25">
        <v>0</v>
      </c>
      <c r="N11" s="18"/>
      <c r="O11" s="18"/>
      <c r="P11" s="23"/>
      <c r="Q11" s="18"/>
      <c r="R11" s="24"/>
      <c r="S11" s="24"/>
    </row>
    <row r="12" spans="1:19" s="28" customFormat="1" ht="29.25" customHeight="1" x14ac:dyDescent="0.25">
      <c r="A12" s="39" t="s">
        <v>13</v>
      </c>
      <c r="B12" s="40" t="s">
        <v>8</v>
      </c>
      <c r="C12" s="8">
        <v>243381138</v>
      </c>
      <c r="D12" s="8">
        <v>42949613</v>
      </c>
      <c r="E12" s="8">
        <f t="shared" ref="E12:E19" si="2">+C12+D12</f>
        <v>286330751</v>
      </c>
      <c r="F12" s="8">
        <v>12868777.6875</v>
      </c>
      <c r="G12" s="6">
        <v>0</v>
      </c>
      <c r="H12" s="8">
        <f t="shared" si="0"/>
        <v>12868777.6875</v>
      </c>
      <c r="I12" s="20">
        <v>0</v>
      </c>
      <c r="J12" s="26">
        <v>0</v>
      </c>
      <c r="K12" s="27">
        <v>0</v>
      </c>
      <c r="L12" s="57">
        <v>0</v>
      </c>
      <c r="M12" s="27">
        <v>0</v>
      </c>
      <c r="N12" s="18"/>
      <c r="O12" s="18"/>
      <c r="P12" s="18"/>
      <c r="Q12" s="18"/>
      <c r="R12" s="24"/>
      <c r="S12" s="24"/>
    </row>
    <row r="13" spans="1:19" s="19" customFormat="1" ht="29.25" customHeight="1" x14ac:dyDescent="0.25">
      <c r="A13" s="39" t="s">
        <v>14</v>
      </c>
      <c r="B13" s="40" t="s">
        <v>8</v>
      </c>
      <c r="C13" s="8">
        <v>352619543</v>
      </c>
      <c r="D13" s="8">
        <v>62226980</v>
      </c>
      <c r="E13" s="8">
        <f t="shared" si="2"/>
        <v>414846523</v>
      </c>
      <c r="F13" s="8">
        <v>16573697.75</v>
      </c>
      <c r="G13" s="6">
        <v>0</v>
      </c>
      <c r="H13" s="8">
        <f t="shared" si="0"/>
        <v>16573697.75</v>
      </c>
      <c r="I13" s="20">
        <v>27095253.267863762</v>
      </c>
      <c r="J13" s="21">
        <v>4781515.282564193</v>
      </c>
      <c r="K13" s="20">
        <v>31876768.550427955</v>
      </c>
      <c r="L13" s="57">
        <v>0</v>
      </c>
      <c r="M13" s="20">
        <v>0</v>
      </c>
      <c r="N13" s="18"/>
      <c r="O13" s="18"/>
      <c r="P13" s="18"/>
      <c r="Q13" s="18"/>
      <c r="R13" s="24"/>
      <c r="S13" s="24"/>
    </row>
    <row r="14" spans="1:19" s="28" customFormat="1" ht="29.25" customHeight="1" x14ac:dyDescent="0.25">
      <c r="A14" s="38" t="s">
        <v>15</v>
      </c>
      <c r="B14" s="37" t="s">
        <v>8</v>
      </c>
      <c r="C14" s="6">
        <v>1311704793</v>
      </c>
      <c r="D14" s="6">
        <v>231477320</v>
      </c>
      <c r="E14" s="6">
        <f t="shared" si="2"/>
        <v>1543182113</v>
      </c>
      <c r="F14" s="6">
        <v>69356390.90625</v>
      </c>
      <c r="G14" s="6">
        <v>43983908.879999995</v>
      </c>
      <c r="H14" s="6">
        <f t="shared" si="0"/>
        <v>113340299.78625</v>
      </c>
      <c r="I14" s="16">
        <v>80237839.161254466</v>
      </c>
      <c r="J14" s="29">
        <v>14159618.675515495</v>
      </c>
      <c r="K14" s="25">
        <v>94397457.836769968</v>
      </c>
      <c r="L14" s="58">
        <f>57495305.88</f>
        <v>57495305.880000003</v>
      </c>
      <c r="M14" s="25">
        <v>0</v>
      </c>
      <c r="N14" s="18"/>
      <c r="O14" s="18"/>
      <c r="P14" s="23"/>
      <c r="Q14" s="18"/>
      <c r="R14" s="24"/>
      <c r="S14" s="24"/>
    </row>
    <row r="15" spans="1:19" s="28" customFormat="1" ht="29.25" customHeight="1" x14ac:dyDescent="0.25">
      <c r="A15" s="41" t="s">
        <v>16</v>
      </c>
      <c r="B15" s="37" t="s">
        <v>8</v>
      </c>
      <c r="C15" s="6">
        <v>938665315</v>
      </c>
      <c r="D15" s="6">
        <v>153582762</v>
      </c>
      <c r="E15" s="6">
        <f t="shared" si="2"/>
        <v>1092248077</v>
      </c>
      <c r="F15" s="6">
        <v>60268898.700000003</v>
      </c>
      <c r="G15" s="6">
        <v>87059610.370000005</v>
      </c>
      <c r="H15" s="6">
        <f t="shared" si="0"/>
        <v>147328509.06999999</v>
      </c>
      <c r="I15" s="16">
        <v>158502941.12161303</v>
      </c>
      <c r="J15" s="29">
        <v>23700941.271945391</v>
      </c>
      <c r="K15" s="30">
        <v>182203882.39355838</v>
      </c>
      <c r="L15" s="58">
        <f>(42271200.17+47064722.76+27021652.03)</f>
        <v>116357574.96000001</v>
      </c>
      <c r="M15" s="30">
        <v>42271200.170000002</v>
      </c>
      <c r="N15" s="18"/>
      <c r="O15" s="18"/>
      <c r="P15" s="23"/>
      <c r="Q15" s="18"/>
      <c r="R15" s="24"/>
      <c r="S15" s="24"/>
    </row>
    <row r="16" spans="1:19" s="28" customFormat="1" ht="29.25" customHeight="1" x14ac:dyDescent="0.25">
      <c r="A16" s="38" t="s">
        <v>17</v>
      </c>
      <c r="B16" s="40" t="s">
        <v>8</v>
      </c>
      <c r="C16" s="6">
        <v>1079615516</v>
      </c>
      <c r="D16" s="6">
        <v>190520387</v>
      </c>
      <c r="E16" s="6">
        <f t="shared" si="2"/>
        <v>1270135903</v>
      </c>
      <c r="F16" s="6">
        <v>57172110.956249997</v>
      </c>
      <c r="G16" s="6">
        <v>117930214.89000002</v>
      </c>
      <c r="H16" s="6">
        <f t="shared" si="0"/>
        <v>175102325.84625</v>
      </c>
      <c r="I16" s="16">
        <v>183989080.46666348</v>
      </c>
      <c r="J16" s="29">
        <v>32468661.258822966</v>
      </c>
      <c r="K16" s="25">
        <v>216457741.72548646</v>
      </c>
      <c r="L16" s="58">
        <f>(7545178.38+146337913.69)</f>
        <v>153883092.06999999</v>
      </c>
      <c r="M16" s="25">
        <v>7545178.3799999999</v>
      </c>
      <c r="N16" s="34"/>
      <c r="O16" s="18"/>
      <c r="P16" s="23"/>
      <c r="Q16" s="18"/>
      <c r="R16" s="24"/>
      <c r="S16" s="24"/>
    </row>
    <row r="17" spans="1:19" s="28" customFormat="1" ht="29.25" customHeight="1" x14ac:dyDescent="0.25">
      <c r="A17" s="42" t="s">
        <v>18</v>
      </c>
      <c r="B17" s="40" t="s">
        <v>8</v>
      </c>
      <c r="C17" s="6">
        <v>102000000</v>
      </c>
      <c r="D17" s="6">
        <v>0</v>
      </c>
      <c r="E17" s="6">
        <f t="shared" si="2"/>
        <v>102000000</v>
      </c>
      <c r="F17" s="6">
        <v>5737500</v>
      </c>
      <c r="G17" s="6">
        <v>85802186.099999994</v>
      </c>
      <c r="H17" s="6">
        <f t="shared" si="0"/>
        <v>91539686.099999994</v>
      </c>
      <c r="I17" s="16">
        <v>81034155.000434592</v>
      </c>
      <c r="J17" s="29">
        <v>14300145.000076693</v>
      </c>
      <c r="K17" s="25">
        <v>95334300.000511289</v>
      </c>
      <c r="L17" s="58">
        <f>95335762.33</f>
        <v>95335762.329999998</v>
      </c>
      <c r="M17" s="25">
        <v>0</v>
      </c>
      <c r="N17" s="18"/>
      <c r="O17" s="18"/>
      <c r="P17" s="18"/>
      <c r="Q17" s="18"/>
      <c r="R17" s="24"/>
      <c r="S17" s="24"/>
    </row>
    <row r="18" spans="1:19" s="28" customFormat="1" ht="29.25" customHeight="1" x14ac:dyDescent="0.25">
      <c r="A18" s="38" t="s">
        <v>19</v>
      </c>
      <c r="B18" s="37" t="s">
        <v>8</v>
      </c>
      <c r="C18" s="6">
        <v>285531663</v>
      </c>
      <c r="D18" s="6">
        <v>50387942</v>
      </c>
      <c r="E18" s="6">
        <f t="shared" si="2"/>
        <v>335919605</v>
      </c>
      <c r="F18" s="6">
        <v>13603648.600000001</v>
      </c>
      <c r="G18" s="6">
        <v>3835466.4400000004</v>
      </c>
      <c r="H18" s="6">
        <f t="shared" si="0"/>
        <v>17439115.040000003</v>
      </c>
      <c r="I18" s="16">
        <v>10319594.886569897</v>
      </c>
      <c r="J18" s="29">
        <v>1821104.979982923</v>
      </c>
      <c r="K18" s="25">
        <v>12140699.86655282</v>
      </c>
      <c r="L18" s="58">
        <f>5013681.63</f>
        <v>5013681.63</v>
      </c>
      <c r="M18" s="25">
        <v>0</v>
      </c>
      <c r="N18" s="18"/>
      <c r="O18" s="18"/>
      <c r="P18" s="23"/>
      <c r="Q18" s="18"/>
      <c r="R18" s="24"/>
      <c r="S18" s="24"/>
    </row>
    <row r="19" spans="1:19" s="28" customFormat="1" ht="29.25" customHeight="1" x14ac:dyDescent="0.25">
      <c r="A19" s="38" t="s">
        <v>20</v>
      </c>
      <c r="B19" s="37" t="s">
        <v>8</v>
      </c>
      <c r="C19" s="6">
        <v>104815264</v>
      </c>
      <c r="D19" s="6">
        <v>18496812</v>
      </c>
      <c r="E19" s="6">
        <f t="shared" si="2"/>
        <v>123312076</v>
      </c>
      <c r="F19" s="6">
        <v>11529679.040000001</v>
      </c>
      <c r="G19" s="6">
        <v>11257766.220000001</v>
      </c>
      <c r="H19" s="6">
        <f t="shared" si="0"/>
        <v>22787445.260000002</v>
      </c>
      <c r="I19" s="16">
        <v>26537393.515126284</v>
      </c>
      <c r="J19" s="29">
        <v>4683069.443845815</v>
      </c>
      <c r="K19" s="25">
        <v>31220462.9589721</v>
      </c>
      <c r="L19" s="59">
        <f>6107182.58+3384163.96-32264.88+5224687.81</f>
        <v>14683769.469999999</v>
      </c>
      <c r="M19" s="25">
        <v>3679528.1</v>
      </c>
      <c r="N19" s="34"/>
      <c r="O19" s="18"/>
      <c r="P19" s="23"/>
      <c r="Q19" s="18"/>
      <c r="R19" s="24"/>
      <c r="S19" s="24"/>
    </row>
    <row r="20" spans="1:19" s="19" customFormat="1" ht="29.25" customHeight="1" x14ac:dyDescent="0.25">
      <c r="A20" s="47" t="s">
        <v>21</v>
      </c>
      <c r="B20" s="48"/>
      <c r="C20" s="7">
        <f>+C5+C8+C11+C14+C15+C16+C17+C18+C19</f>
        <v>7527606541</v>
      </c>
      <c r="D20" s="7">
        <f>+D5+D8+D11+D14+D15+D16+D17+D18+D19</f>
        <v>1298337112</v>
      </c>
      <c r="E20" s="6">
        <f t="shared" ref="E12:E20" si="3">+C20+D20</f>
        <v>8825943653</v>
      </c>
      <c r="F20" s="7">
        <f t="shared" ref="F20:H20" si="4">+F5+F8+F11+F14+F15+F16+F17+F18+F19</f>
        <v>414848984.23125005</v>
      </c>
      <c r="G20" s="7">
        <f t="shared" si="4"/>
        <v>450656897.47000009</v>
      </c>
      <c r="H20" s="7">
        <f t="shared" si="4"/>
        <v>865505881.70124996</v>
      </c>
      <c r="I20" s="16">
        <f>SUM(I5+I8+I11+I14+I15+I16+I17+I18+I19)</f>
        <v>793906444.27177715</v>
      </c>
      <c r="J20" s="16">
        <f t="shared" ref="J20:K20" si="5">+J5+J8+J11+J14+J15+J16+J17+J18+J19</f>
        <v>135830971.23962143</v>
      </c>
      <c r="K20" s="16">
        <f t="shared" si="5"/>
        <v>929737415.51139879</v>
      </c>
      <c r="L20" s="16">
        <f>+L5+L8+L11+L14+L15+L16+L17+L18+L19</f>
        <v>584916062.66999996</v>
      </c>
      <c r="M20" s="16">
        <f>+M5+M8+M11+M14+M15+M16+M17+M18+M19</f>
        <v>92736547.249999985</v>
      </c>
      <c r="N20" s="35"/>
      <c r="O20" s="18"/>
      <c r="P20" s="18"/>
      <c r="Q20" s="18"/>
      <c r="R20" s="24"/>
      <c r="S20" s="22"/>
    </row>
    <row r="21" spans="1:19" s="19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9" s="19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9" s="19" customFormat="1" ht="29.25" customHeight="1" x14ac:dyDescent="0.2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9" s="19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31"/>
      <c r="J24" s="4"/>
      <c r="K24" s="4"/>
      <c r="L24" s="10"/>
      <c r="M24" s="10"/>
    </row>
    <row r="25" spans="1:19" s="19" customFormat="1" ht="29.25" customHeight="1" x14ac:dyDescent="0.2">
      <c r="A25" s="1"/>
      <c r="B25" s="1"/>
      <c r="C25" s="4"/>
      <c r="D25" s="4"/>
      <c r="E25" s="4"/>
      <c r="F25" s="4"/>
      <c r="G25" s="4"/>
      <c r="H25" s="4"/>
      <c r="I25" s="31"/>
      <c r="J25" s="4"/>
      <c r="K25" s="4"/>
      <c r="L25" s="10"/>
      <c r="M25" s="10"/>
    </row>
    <row r="26" spans="1:19" s="19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31"/>
      <c r="J26" s="4"/>
      <c r="K26" s="4"/>
      <c r="L26" s="10"/>
      <c r="M26" s="10"/>
    </row>
    <row r="27" spans="1:19" s="19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31"/>
      <c r="J27" s="4"/>
      <c r="K27" s="4"/>
      <c r="L27" s="10"/>
      <c r="M27" s="10"/>
    </row>
    <row r="28" spans="1:19" s="19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2"/>
      <c r="J28" s="22"/>
      <c r="K28" s="32"/>
      <c r="L28" s="10"/>
      <c r="M28" s="10"/>
    </row>
    <row r="29" spans="1:19" s="19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2"/>
      <c r="J29" s="22"/>
      <c r="K29" s="33"/>
      <c r="L29" s="10"/>
      <c r="M29" s="10"/>
    </row>
    <row r="30" spans="1:19" x14ac:dyDescent="0.25">
      <c r="K30" s="33"/>
    </row>
    <row r="31" spans="1:19" x14ac:dyDescent="0.25">
      <c r="K31" s="33"/>
    </row>
    <row r="32" spans="1:19" x14ac:dyDescent="0.25">
      <c r="K32" s="33"/>
    </row>
    <row r="33" spans="11:11" x14ac:dyDescent="0.25">
      <c r="K33" s="33"/>
    </row>
    <row r="34" spans="11:11" x14ac:dyDescent="0.25">
      <c r="K34" s="33"/>
    </row>
    <row r="35" spans="11:11" x14ac:dyDescent="0.25">
      <c r="K35" s="33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nm5Bf6Mlu7NXQTIUA5kI0Eoute0=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nMA6hIpErMbdR7LGG86YF/dB/Bc=</DigestValue>
    </Reference>
  </SignedInfo>
  <SignatureValue>ch655wMgX3P4w+gPSLD6XxUw5aGAJx2Km8cgwcQjFi+n/CXld4wmABlVk73g6r6TUHUId50LWhcH
eZH2tL1apx9DKuMcNQxl5dcliPC7Cd+JAFOadh/AisX7NQj/DmS7vGHMsVXMs8hk4IeNXlTJMzVF
6S8yxio9/mVSMb/i21av3IQVxSl6yzICUxAtJE3RyF8BCCZcd3Gz6CNhAorVvs/szY//+j1AWfyT
QxpU4yqSYXGJDOla48eLNSQmU1x1acohSdeFQoeeNxETVqK9aHA9aRShk9WyLyqMSBmAZlVJ1pvX
LEkoikvn387l0mM1EmAEjakG7zyOCzqT+00dLA==</SignatureValue>
  <KeyInfo>
    <X509Data>
      <X509Certificate>MIIGNjCCBR6gAwIBAgIIeiPK1/i1c9kwDQYJKoZIhvcNAQEFBQAwgZAxGDAWBgNVBAkMDzIgUC4g
Vm9sb3YgU3RyLjEdMBsGA1UEAwwUU3RhbXBJVCBRdWFsaWZpZWQgQ0ExIjAgBgNVBAoMGUluZm9y
bWF0aW9uIFNlcnZpY2VzIFBsYy4xDjAMBgNVBAcMBVNvZmlhMRQwEgYDVQQIDAtCOjgzMTY0MTc5
MTELMAkGA1UEBhMCQkcwHhcNMTcwNDA1MTAwNzExWhcNMTgwNDA1MTAwNzExWjCCAQMxJDAiBgkq
hkiG9w0BCQEWFWcudHNlcm92c2tpQG1pbmZpbi5iZzEhMB8GA1UEAwwYR2VvcmdpIEJsYWdvZXYg
VHNlcm92c2tpMRkwFwYDVQQFExBQTk9CRy04MjA2MDMzNDI1MQ8wDQYDVQQqDAZHZW9yZ2kxEjAQ
BgNVBAQMCVRzZXJvdnNraTEYMBYGA1UEYQwPTlRSQkctMDAwNjk1NDA2MRwwGgYDVQQKDBNNaW5p
c3RyeSBvZiBGaW5hbmNlMQ4wDAYDVQQHDAVTb2ZpYTEjMCEGA1UECAwaQjowMDA2OTU0MDYsRUdO
OjgyMDYwMzM0MjUxCzAJBgNVBAYTAkJHMIIBIjANBgkqhkiG9w0BAQEFAAOCAQ8AMIIBCgKCAQEA
u5vQZhI50iiCY1r0gqwErVh+6ReNlTd3yWZbDGrxaezg7TPodw3hO7xDmOCeubi1OcYrE9ZRthJM
GJLjJHqtOqJd12AhwsPoBHkFl5bXLcTQN+8xRqIF4TDvOrmfxJ109xxc8QIEKB04X3WdFi5AbOhw
c3+pEZNFkYBo3MojYThFhJ+a3G0Etch8d3DdRK8JHsPvNPDxW3SXTJwxz3o61tjMaUt6dzOiD2tb
e6xsBXAi6KYy/EzW/jbGHxKWFAfvlFam/cbJdf+qEjGIv2AVVuAi5NDnVobHs3E6gEybEM/ZSWCy
YJvXvR3lsnQNHwFsdo+0lCzGlLjqUUnvG+TY1QIDAQABo4ICHDCCAhgwNAYIKwYBBQUHAQEEKDAm
MCQGCCsGAQUFBzABhhhodHRwOi8vb2NzcC5zdGFtcGl0Lm9yZy8wHQYDVR0OBBYEFMKt5nw23aF/
bM+6ImMOEZJwQmzAMAwGA1UdEwEB/wQCMAAwHwYDVR0jBBgwFoAUv1kbq++NqYCCQWegNfnpOXZP
3hUwfgYIKwYBBQUHAQMEcjBwMBUGCCsGAQUFBwsCMAkGBwQAi+xJAQIwCAYGBACORgEBMAgGBgQA
jkYBBDBDBgYEAI5GAQUMOWh0dHBzOi8vd3d3LnN0YW1waXQub3JnL3JlcG9zaXRvcnkvUERTL1N0
YW1wSVRfRG9jUHJvLnBkZjBKBgNVHSAEQzBBMD8GCysGAQQB2BoBAQEBMDAwLgYIKwYBBQUHAgEW
Imh0dHA6Ly93d3cuc3RhbXBpdC5vcmcvcmVwb3NpdG9yeS8wQQYDVR0fBDowODA2oDSgMoYwaHR0
cDovL3d3dy5zdGFtcGl0Lm9yZy9jcmwvc3RhbXBpdF9xdWFsaWZpZWQuY3JsMA4GA1UdDwEB/wQE
AwIE8DA1BgNVHSUELjAsBggrBgEFBQcDAgYIKwYBBQUHAwQGCisGAQQBgjcUAgIGCisGAQQBgjcK
AwwwPAYDVR0RBDUwM6QxMC8xLTArBgNVBAMMJFF1YWxpZmllZCBDZXJ0aWZpY2F0ZSBTdGFtcElU
IERvY1BybzANBgkqhkiG9w0BAQUFAAOCAQEAPkNX5PNFHnWxdhUjcKJJ2EUsFSXO/95hs4VzwR5U
zfj6Y7EAbpu7SaIXEVSehxvZ6xEi9IEgUy9/6FDXiFLfQF0PFnoDmK09yAVhhWJ74mwFSMwBqbQT
MHY5/qgxX6JAqIPhxfKTt9ITFebilKz8ZamNvUM1cKyWst8ninyzyc7yyiEj5+g5awi7Dzfui5/e
mBsGulqNzTsz/aRXf/d+OrBtYbYNyyPMzwehBPBYcH+Qxo+elDfWbUwLK2xZjhihMiScpr1hE1fM
H3Hzn530qFaE7wJU+Blf/uAqbntTxwM7FhQ6/fpOW4bYLNgwW0t0gn8saZJKrB38tFrgR9BE9w==
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9e88iWn2zLu+Wc156b6Vnoor7vQ=</DigestValue>
      </Reference>
      <Reference URI="/xl/worksheets/sheet1.xml?ContentType=application/vnd.openxmlformats-officedocument.spreadsheetml.worksheet+xml">
        <DigestMethod Algorithm="http://www.w3.org/2000/09/xmldsig#sha1"/>
        <DigestValue>rFAEo/rCXOYHjlQ3EXBto+N52PM=</DigestValue>
      </Reference>
      <Reference URI="/xl/styles.xml?ContentType=application/vnd.openxmlformats-officedocument.spreadsheetml.styles+xml">
        <DigestMethod Algorithm="http://www.w3.org/2000/09/xmldsig#sha1"/>
        <DigestValue>mbcUkKXDhnTEuYEtR7eWWZpJFOA=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B/JVbc/mIRjiI20Tt4zRCPLrqhI=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sWGfPlh8CrSdUxfDaTD4+22Fu8Y=</DigestValue>
      </Reference>
      <Reference URI="/xl/sharedStrings.xml?ContentType=application/vnd.openxmlformats-officedocument.spreadsheetml.sharedStrings+xml">
        <DigestMethod Algorithm="http://www.w3.org/2000/09/xmldsig#sha1"/>
        <DigestValue>yJZHybgrIj7/Uz4fYgFg9n2kvfo=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2017-07-06T10:50:57Z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2017-07-06T10:50:57Z</xd:SigningTime>
          <xd:SigningCertificate>
            <xd:Cert>
              <xd:CertDigest>
                <DigestMethod Algorithm="http://www.w3.org/2000/09/xmldsig#sha1"/>
                <DigestValue>k6QGTtMwInALJK7GV93xvasmnwo=</DigestValue>
              </xd:CertDigest>
              <xd:IssuerSerial>
                <X509IssuerName>C=BG, S=B:831641791, L=Sofia, O=Information Services Plc., CN=StampIT Qualified CA, STREET=2 P. Volov Str.</X509IssuerName>
                <X509SerialNumber>8801101125751501785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info_EUR_EUR</vt:lpstr>
      <vt:lpstr>'SCF_financial info_EUR_EUR'!Print_Area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2017-07-04T05:27:17Z</cp:lastPrinted>
  <dcterms:created xsi:type="dcterms:W3CDTF">2007-11-29T09:10:22Z</dcterms:created>
  <dcterms:modified xsi:type="dcterms:W3CDTF">2017-07-04T05:28:51Z</dcterms:modified>
</cp:coreProperties>
</file>