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90" yWindow="585" windowWidth="15150" windowHeight="10935"/>
  </bookViews>
  <sheets>
    <sheet name=" May 2017" sheetId="1" r:id="rId1"/>
  </sheets>
  <definedNames>
    <definedName name="_xlnm.Print_Area" localSheetId="0">' May 2017'!$A$1:$N$31</definedName>
  </definedNames>
  <calcPr calcId="145621"/>
</workbook>
</file>

<file path=xl/calcChain.xml><?xml version="1.0" encoding="utf-8"?>
<calcChain xmlns="http://schemas.openxmlformats.org/spreadsheetml/2006/main">
  <c r="I18" i="1" l="1"/>
  <c r="I16" i="1"/>
  <c r="I15" i="1"/>
  <c r="I13" i="1"/>
  <c r="I12" i="1"/>
  <c r="I11" i="1"/>
  <c r="I10" i="1"/>
  <c r="I9" i="1"/>
  <c r="I8" i="1"/>
  <c r="I7" i="1"/>
  <c r="L12" i="1" l="1"/>
  <c r="L11" i="1" l="1"/>
  <c r="L10" i="1"/>
  <c r="L9" i="1"/>
  <c r="L8" i="1"/>
  <c r="I19" i="1" l="1"/>
  <c r="I17" i="1"/>
  <c r="I14" i="1"/>
  <c r="I20" i="1" l="1"/>
  <c r="I22" i="1"/>
  <c r="I23" i="1"/>
  <c r="I24" i="1"/>
  <c r="I25" i="1"/>
  <c r="I26" i="1"/>
  <c r="I27" i="1"/>
  <c r="I28" i="1"/>
  <c r="I29" i="1"/>
  <c r="J8" i="1"/>
  <c r="K8" i="1"/>
  <c r="M8" i="1"/>
  <c r="N8" i="1"/>
  <c r="J9" i="1"/>
  <c r="K9" i="1"/>
  <c r="M9" i="1"/>
  <c r="N9" i="1" s="1"/>
  <c r="J10" i="1"/>
  <c r="K10" i="1"/>
  <c r="M10" i="1"/>
  <c r="N10" i="1" s="1"/>
  <c r="J11" i="1"/>
  <c r="K11" i="1"/>
  <c r="M11" i="1"/>
  <c r="N11" i="1" s="1"/>
  <c r="J12" i="1"/>
  <c r="M12" i="1"/>
  <c r="N12" i="1" l="1"/>
  <c r="L15" i="1"/>
  <c r="L14" i="1"/>
  <c r="L7" i="1" l="1"/>
  <c r="L18" i="1"/>
  <c r="L16" i="1"/>
  <c r="L13" i="1"/>
  <c r="L19" i="1" l="1"/>
  <c r="L17" i="1"/>
  <c r="M13" i="1" l="1"/>
  <c r="M14" i="1"/>
  <c r="M15" i="1"/>
  <c r="M16" i="1"/>
  <c r="M17" i="1"/>
  <c r="M18" i="1"/>
  <c r="M19" i="1"/>
  <c r="H8" i="1" l="1"/>
  <c r="H19" i="1" l="1"/>
  <c r="H11" i="1" l="1"/>
  <c r="G11" i="1"/>
  <c r="K13" i="1" l="1"/>
  <c r="F18" i="1" l="1"/>
  <c r="H12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L20" i="1" l="1"/>
  <c r="K20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8" i="1"/>
  <c r="H29" i="1"/>
  <c r="J16" i="1"/>
  <c r="H25" i="1"/>
  <c r="H26" i="1"/>
  <c r="J13" i="1"/>
  <c r="H27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comments1.xml><?xml version="1.0" encoding="utf-8"?>
<comments xmlns="http://schemas.openxmlformats.org/spreadsheetml/2006/main">
  <authors>
    <author>Author</author>
  </authors>
  <commentLis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<sst xmlns="http://schemas.openxmlformats.org/spreadsheetml/2006/main" count="76" uniqueCount="68">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</sst>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2" applyFont="1"/>
    <xf numFmtId="43" fontId="12" fillId="0" borderId="0" xfId="2" applyFont="1"/>
    <xf numFmtId="43" fontId="0" fillId="0" borderId="0" xfId="2" applyFont="1" applyProtection="1"/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topLeftCell="D1" zoomScaleNormal="100" workbookViewId="0">
      <selection activeCell="S26" sqref="S26:S27"/>
    </sheetView>
  </sheetViews>
  <sheetFormatPr defaultRowHeight="15" x14ac:dyDescent="0.25"/>
  <cols>
    <col min="1" max="1" width="1.28515625" style="1" customWidth="1"/>
    <col min="2" max="2" width="29.5703125" style="1" customWidth="1"/>
    <col min="3" max="3" width="43" style="1" customWidth="1"/>
    <col min="4" max="4" width="13.7109375" style="1" customWidth="1"/>
    <col min="5" max="7" width="14" style="1" bestFit="1" customWidth="1"/>
    <col min="8" max="8" width="19.28515625" style="1" customWidth="1"/>
    <col min="9" max="9" width="21.42578125" style="1" customWidth="1"/>
    <col min="10" max="10" width="26.425781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7.7109375" style="1" customWidth="1"/>
    <col min="17" max="17" width="19" style="1" customWidth="1"/>
    <col min="18" max="18" width="15" style="1" customWidth="1"/>
    <col min="19" max="16384" width="9.140625" style="1"/>
  </cols>
  <sheetData>
    <row r="1" spans="1:18" x14ac:dyDescent="0.2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2"/>
      <c r="P2" s="32"/>
    </row>
    <row r="3" spans="1:18" x14ac:dyDescent="0.25">
      <c r="A3" s="6"/>
      <c r="B3" s="10"/>
      <c r="C3" s="11"/>
      <c r="D3" s="10"/>
      <c r="E3" s="10"/>
      <c r="F3" s="11" t="s">
        <v>32</v>
      </c>
      <c r="G3" s="12">
        <v>42886</v>
      </c>
      <c r="H3" s="13"/>
      <c r="I3" s="13"/>
      <c r="J3" s="13"/>
      <c r="K3" s="10"/>
      <c r="L3" s="10"/>
      <c r="M3" s="10"/>
      <c r="N3" s="10"/>
      <c r="O3" s="14"/>
    </row>
    <row r="4" spans="1:18" ht="35.25" customHeight="1" x14ac:dyDescent="0.25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5" t="s">
        <v>53</v>
      </c>
      <c r="K4" s="51" t="s">
        <v>60</v>
      </c>
      <c r="L4" s="52"/>
      <c r="M4" s="53"/>
      <c r="N4" s="45" t="s">
        <v>47</v>
      </c>
      <c r="O4" s="7"/>
    </row>
    <row r="5" spans="1:18" x14ac:dyDescent="0.2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6"/>
      <c r="K5" s="16" t="s">
        <v>58</v>
      </c>
      <c r="L5" s="16" t="s">
        <v>59</v>
      </c>
      <c r="M5" s="16" t="s">
        <v>57</v>
      </c>
      <c r="N5" s="46"/>
      <c r="O5" s="7"/>
    </row>
    <row r="6" spans="1:18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 x14ac:dyDescent="0.2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</f>
        <v>854974.28700000001</v>
      </c>
      <c r="J7" s="28">
        <f>I7/H7</f>
        <v>0.41980471717568496</v>
      </c>
      <c r="K7" s="29">
        <v>166000</v>
      </c>
      <c r="L7" s="29">
        <f>223100+206395+52523+68956+54170+44648+36755+60185+74891+65000+116675+120000 + 19545</f>
        <v>1142843</v>
      </c>
      <c r="M7" s="27">
        <f>K7+L7</f>
        <v>1308843</v>
      </c>
      <c r="N7" s="28">
        <f t="shared" ref="N7:N20" si="0">M7/(E7+F7)</f>
        <v>0.64266080722773244</v>
      </c>
      <c r="O7" s="7"/>
      <c r="P7" s="34"/>
      <c r="Q7" s="34"/>
      <c r="R7" s="34"/>
    </row>
    <row r="8" spans="1:18" ht="25.5" x14ac:dyDescent="0.2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</f>
        <v>7289911.2429999998</v>
      </c>
      <c r="J8" s="28">
        <f t="shared" ref="J8:J29" si="1">I8/H8</f>
        <v>0.7745530453639673</v>
      </c>
      <c r="K8" s="29">
        <f xml:space="preserve"> 2280840</f>
        <v>2280840</v>
      </c>
      <c r="L8" s="29">
        <f xml:space="preserve"> 24331+403104+381927+1126022+1782438+968856+234869+695326</f>
        <v>5616873</v>
      </c>
      <c r="M8" s="27">
        <f t="shared" ref="M8:M19" si="2">K8+L8</f>
        <v>7897713</v>
      </c>
      <c r="N8" s="28">
        <f t="shared" si="0"/>
        <v>0.98721412500000005</v>
      </c>
      <c r="O8" s="7"/>
      <c r="P8" s="34"/>
      <c r="Q8" s="34"/>
      <c r="R8" s="34"/>
    </row>
    <row r="9" spans="1:18" ht="25.5" x14ac:dyDescent="0.2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3678874.649+93581+821745+517484+215911.75</f>
        <v>5327596.3990000002</v>
      </c>
      <c r="J9" s="28">
        <f t="shared" si="1"/>
        <v>0.5660570997044656</v>
      </c>
      <c r="K9" s="29">
        <f xml:space="preserve"> 40000+1579084</f>
        <v>1619084</v>
      </c>
      <c r="L9" s="29">
        <f xml:space="preserve"> 309992+2393044+973943+1743046+339613</f>
        <v>5759638</v>
      </c>
      <c r="M9" s="27">
        <f t="shared" si="2"/>
        <v>7378722</v>
      </c>
      <c r="N9" s="28">
        <f t="shared" si="0"/>
        <v>0.92234024999999997</v>
      </c>
      <c r="O9" s="7"/>
      <c r="P9" s="34"/>
      <c r="Q9" s="34"/>
      <c r="R9" s="34"/>
    </row>
    <row r="10" spans="1:18" ht="38.25" x14ac:dyDescent="0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</f>
        <v>9429779.4830000009</v>
      </c>
      <c r="J10" s="28">
        <f t="shared" si="1"/>
        <v>0.60446188448572236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0.94138411469772998</v>
      </c>
      <c r="O10" s="7"/>
      <c r="Q10" s="34"/>
      <c r="R10" s="34"/>
    </row>
    <row r="11" spans="1:18" ht="33.75" customHeight="1" x14ac:dyDescent="0.25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8768207.004+18515+20190+(-607)+95248.66</f>
        <v>8901553.6640000008</v>
      </c>
      <c r="J11" s="28">
        <f t="shared" si="1"/>
        <v>0.87673483557787535</v>
      </c>
      <c r="K11" s="29">
        <f>39300+198616</f>
        <v>237916</v>
      </c>
      <c r="L11" s="29">
        <f xml:space="preserve"> 7553478+334622</f>
        <v>7888100</v>
      </c>
      <c r="M11" s="27">
        <f t="shared" si="2"/>
        <v>8126016</v>
      </c>
      <c r="N11" s="28">
        <f t="shared" si="0"/>
        <v>0.94158859797084926</v>
      </c>
      <c r="O11" s="7"/>
      <c r="P11" s="34"/>
      <c r="Q11" s="34"/>
      <c r="R11" s="34"/>
    </row>
    <row r="12" spans="1:18" ht="30" customHeight="1" x14ac:dyDescent="0.25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</f>
        <v>10240071.961000001</v>
      </c>
      <c r="J12" s="28">
        <f t="shared" si="1"/>
        <v>0.64883049827867878</v>
      </c>
      <c r="K12" s="29">
        <v>2110282</v>
      </c>
      <c r="L12" s="29">
        <f xml:space="preserve"> 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 x14ac:dyDescent="0.25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</f>
        <v>9638949.6069999989</v>
      </c>
      <c r="J13" s="28">
        <f t="shared" si="1"/>
        <v>0.58522194878531353</v>
      </c>
      <c r="K13" s="29">
        <f xml:space="preserve"> 25000+2811102</f>
        <v>2836102</v>
      </c>
      <c r="L13" s="29">
        <f xml:space="preserve"> 2225 +3783761+2443970+2142583+116525</f>
        <v>8489064</v>
      </c>
      <c r="M13" s="27">
        <f t="shared" si="2"/>
        <v>11325166</v>
      </c>
      <c r="N13" s="28">
        <f t="shared" si="0"/>
        <v>0.80894042857142856</v>
      </c>
      <c r="O13" s="7"/>
      <c r="P13" s="34"/>
      <c r="Q13" s="34"/>
      <c r="R13" s="34"/>
    </row>
    <row r="14" spans="1:18" ht="25.5" x14ac:dyDescent="0.2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 xml:space="preserve"> 1190570</f>
        <v>1190570</v>
      </c>
      <c r="M14" s="27">
        <f t="shared" si="2"/>
        <v>1485985</v>
      </c>
      <c r="N14" s="28">
        <f t="shared" si="0"/>
        <v>0.99065666666666663</v>
      </c>
      <c r="O14" s="7"/>
      <c r="P14" s="34"/>
      <c r="Q14" s="34"/>
      <c r="R14" s="34"/>
    </row>
    <row r="15" spans="1:18" ht="46.5" customHeight="1" x14ac:dyDescent="0.25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0.93085907035477777</v>
      </c>
      <c r="K15" s="29">
        <f>10080+206472</f>
        <v>216552</v>
      </c>
      <c r="L15" s="29">
        <f xml:space="preserve"> 1760221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  <c r="Q15" s="34"/>
      <c r="R15" s="34"/>
    </row>
    <row r="16" spans="1:18" ht="26.25" customHeight="1" x14ac:dyDescent="0.25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</f>
        <v>1239748.6840000001</v>
      </c>
      <c r="J16" s="28">
        <f t="shared" si="1"/>
        <v>0.5268932302169923</v>
      </c>
      <c r="K16" s="29">
        <f>10000+395260</f>
        <v>405260</v>
      </c>
      <c r="L16" s="29">
        <f xml:space="preserve"> 46750+ 278800+846171+170000</f>
        <v>1341721</v>
      </c>
      <c r="M16" s="27">
        <f t="shared" si="2"/>
        <v>1746981</v>
      </c>
      <c r="N16" s="28">
        <f t="shared" si="0"/>
        <v>0.87349049999999995</v>
      </c>
      <c r="O16" s="7"/>
      <c r="P16" s="34"/>
      <c r="Q16" s="34"/>
      <c r="R16" s="34"/>
    </row>
    <row r="17" spans="1:18" ht="46.5" customHeight="1" x14ac:dyDescent="0.25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</f>
        <v>4888038.7050000001</v>
      </c>
      <c r="J17" s="28">
        <f t="shared" si="1"/>
        <v>0.69247220181041513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0.93639716666666661</v>
      </c>
      <c r="O17" s="7"/>
      <c r="P17" s="34"/>
      <c r="Q17" s="34"/>
      <c r="R17" s="34"/>
    </row>
    <row r="18" spans="1:18" ht="28.5" customHeight="1" x14ac:dyDescent="0.25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0.84637676280107843</v>
      </c>
      <c r="K18" s="29">
        <f>15000+483612</f>
        <v>498612</v>
      </c>
      <c r="L18" s="29">
        <f xml:space="preserve"> 2369852+8500+175749+5725+9849</f>
        <v>2569675</v>
      </c>
      <c r="M18" s="27">
        <f t="shared" si="2"/>
        <v>3068287</v>
      </c>
      <c r="N18" s="28">
        <f t="shared" si="0"/>
        <v>0.99265189259139441</v>
      </c>
      <c r="O18" s="7"/>
      <c r="P18" s="34"/>
      <c r="Q18" s="34"/>
      <c r="R18" s="34"/>
    </row>
    <row r="19" spans="1:18" ht="39" customHeight="1" x14ac:dyDescent="0.25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</f>
        <v>8013169.5379999997</v>
      </c>
      <c r="J19" s="28">
        <f t="shared" si="1"/>
        <v>0.79159427626124879</v>
      </c>
      <c r="K19" s="29">
        <f>35000+1166337</f>
        <v>1201337</v>
      </c>
      <c r="L19" s="29">
        <f xml:space="preserve"> 4110730+33966+1653845+1426615</f>
        <v>7225156</v>
      </c>
      <c r="M19" s="27">
        <f t="shared" si="2"/>
        <v>8426493</v>
      </c>
      <c r="N19" s="28">
        <f t="shared" si="0"/>
        <v>0.97932371809771745</v>
      </c>
      <c r="O19" s="7"/>
      <c r="P19" s="34"/>
      <c r="Q19" s="34"/>
      <c r="R19" s="34"/>
    </row>
    <row r="20" spans="1:18" x14ac:dyDescent="0.2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72333243.776999995</v>
      </c>
      <c r="J20" s="31">
        <f t="shared" si="1"/>
        <v>0.68127101723611838</v>
      </c>
      <c r="K20" s="30">
        <f>SUM(K7:K19)</f>
        <v>14192350</v>
      </c>
      <c r="L20" s="35">
        <f>SUM(L7:L19)</f>
        <v>69755986</v>
      </c>
      <c r="M20" s="35">
        <f t="shared" ref="M20:M29" si="4">K20+L20</f>
        <v>83948336</v>
      </c>
      <c r="N20" s="31">
        <f t="shared" si="0"/>
        <v>0.92705933666203744</v>
      </c>
      <c r="O20" s="7"/>
    </row>
    <row r="21" spans="1:18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8" x14ac:dyDescent="0.25">
      <c r="A22" s="7"/>
      <c r="B22" s="41" t="s">
        <v>33</v>
      </c>
      <c r="C22" s="42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3062753.2499999995</v>
      </c>
      <c r="J22" s="28">
        <f t="shared" si="1"/>
        <v>0.69475945163342856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t="shared" ref="N22:N29" si="5">M22/(E22+F22)</f>
        <v>0.81074273306025757</v>
      </c>
      <c r="O22" s="7"/>
    </row>
    <row r="23" spans="1:18" x14ac:dyDescent="0.25">
      <c r="A23" s="7"/>
      <c r="B23" s="41" t="s">
        <v>34</v>
      </c>
      <c r="C23" s="42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12617507.642000001</v>
      </c>
      <c r="J23" s="28">
        <f t="shared" si="1"/>
        <v>0.67030507253421656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0.95477718749999996</v>
      </c>
      <c r="O23" s="7"/>
    </row>
    <row r="24" spans="1:18" x14ac:dyDescent="0.25">
      <c r="A24" s="7"/>
      <c r="B24" s="41" t="s">
        <v>66</v>
      </c>
      <c r="C24" s="42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9429779.4830000009</v>
      </c>
      <c r="J24" s="28">
        <f t="shared" si="1"/>
        <v>0.60446188448572236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0.94138411469772998</v>
      </c>
      <c r="O24" s="7"/>
    </row>
    <row r="25" spans="1:18" x14ac:dyDescent="0.25">
      <c r="A25" s="7"/>
      <c r="B25" s="41" t="s">
        <v>67</v>
      </c>
      <c r="C25" s="42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10125400.354</v>
      </c>
      <c r="J25" s="28">
        <f t="shared" si="1"/>
        <v>0.84960457014645352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0.94885427240545095</v>
      </c>
      <c r="O25" s="7"/>
    </row>
    <row r="26" spans="1:18" x14ac:dyDescent="0.25">
      <c r="A26" s="7"/>
      <c r="B26" s="41" t="s">
        <v>35</v>
      </c>
      <c r="C26" s="42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10240071.961000001</v>
      </c>
      <c r="J26" s="28">
        <f t="shared" si="1"/>
        <v>0.64883049827867878</v>
      </c>
      <c r="K26" s="27">
        <f t="shared" ref="K26:L26" si="7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8" x14ac:dyDescent="0.25">
      <c r="A27" s="7"/>
      <c r="B27" s="41" t="s">
        <v>36</v>
      </c>
      <c r="C27" s="42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9638949.6069999989</v>
      </c>
      <c r="J27" s="28">
        <f t="shared" si="1"/>
        <v>0.58522194878531353</v>
      </c>
      <c r="K27" s="27">
        <f t="shared" ref="K27:L27" si="8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0.80894042857142856</v>
      </c>
      <c r="O27" s="7"/>
    </row>
    <row r="28" spans="1:18" x14ac:dyDescent="0.25">
      <c r="A28" s="7"/>
      <c r="B28" s="41" t="s">
        <v>37</v>
      </c>
      <c r="C28" s="42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6127787.3890000004</v>
      </c>
      <c r="J28" s="28">
        <f t="shared" si="1"/>
        <v>0.65107745891205948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0.92067049999999995</v>
      </c>
      <c r="O28" s="7"/>
    </row>
    <row r="29" spans="1:18" x14ac:dyDescent="0.25">
      <c r="A29" s="7"/>
      <c r="B29" s="41" t="s">
        <v>38</v>
      </c>
      <c r="C29" s="42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11090994.091</v>
      </c>
      <c r="J29" s="28">
        <f t="shared" si="1"/>
        <v>0.80607284682827141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0.98284624724250558</v>
      </c>
      <c r="O29" s="7"/>
    </row>
    <row r="30" spans="1:18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8" x14ac:dyDescent="0.25">
      <c r="B31" s="1" t="s">
        <v>46</v>
      </c>
      <c r="H31" s="40"/>
    </row>
    <row r="32" spans="1:18" x14ac:dyDescent="0.25">
      <c r="H32" s="40"/>
    </row>
    <row r="33" spans="3:8" x14ac:dyDescent="0.25">
      <c r="H33" s="40"/>
    </row>
    <row r="34" spans="3:8" x14ac:dyDescent="0.25">
      <c r="H34" s="40"/>
    </row>
    <row r="35" spans="3:8" x14ac:dyDescent="0.25">
      <c r="H35" s="40"/>
    </row>
    <row r="36" spans="3:8" x14ac:dyDescent="0.25">
      <c r="H36" s="40"/>
    </row>
    <row r="37" spans="3:8" x14ac:dyDescent="0.25">
      <c r="H37" s="40"/>
    </row>
    <row r="47" spans="3:8" x14ac:dyDescent="0.25"/>
    <row r="93" spans="4:14" x14ac:dyDescent="0.2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x14ac:dyDescent="0.2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x14ac:dyDescent="0.2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x14ac:dyDescent="0.2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x14ac:dyDescent="0.2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x14ac:dyDescent="0.2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x14ac:dyDescent="0.2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x14ac:dyDescent="0.2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x14ac:dyDescent="0.2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x14ac:dyDescent="0.2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x14ac:dyDescent="0.2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x14ac:dyDescent="0.2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x14ac:dyDescent="0.2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x14ac:dyDescent="0.2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x14ac:dyDescent="0.2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x14ac:dyDescent="0.2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x14ac:dyDescent="0.2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May 2017</vt:lpstr>
      <vt:lpstr>' May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2017-06-19T12:33:24Z</dcterms:modified>
</cp:coreProperties>
</file>