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10" windowWidth="11355" windowHeight="7530"/>
  </bookViews>
  <sheets>
    <sheet name="SCF_financial info_EUR_BUL" sheetId="5" r:id="rId1"/>
  </sheets>
  <definedNames>
    <definedName name="_xlnm.Print_Area" localSheetId="0">'SCF_financial info_EUR_BUL'!$A$1:$L$20</definedName>
  </definedNames>
  <calcPr calcId="145621"/>
</workbook>
</file>

<file path=xl/calcChain.xml><?xml version="1.0" encoding="utf-8"?>
<calcChain xmlns="http://schemas.openxmlformats.org/spreadsheetml/2006/main">
  <c r="L20" i="5" l="1"/>
  <c r="G19" i="5"/>
  <c r="G16" i="5"/>
  <c r="G15" i="5"/>
  <c r="G6" i="5"/>
  <c r="K11" i="5"/>
  <c r="K8" i="5"/>
  <c r="K5" i="5"/>
  <c r="L9" i="5" l="1"/>
  <c r="L15" i="5"/>
  <c r="K20" i="5"/>
  <c r="G5" i="5"/>
  <c r="G20" i="5" l="1"/>
  <c r="F20" i="5"/>
  <c r="J19" i="5"/>
  <c r="I19" i="5" s="1"/>
  <c r="H19" i="5"/>
  <c r="E19" i="5"/>
  <c r="J18" i="5"/>
  <c r="I18" i="5" s="1"/>
  <c r="H18" i="5"/>
  <c r="E18" i="5"/>
  <c r="J17" i="5"/>
  <c r="I17" i="5" s="1"/>
  <c r="H17" i="5"/>
  <c r="E17" i="5"/>
  <c r="J16" i="5"/>
  <c r="I16" i="5" s="1"/>
  <c r="H16" i="5"/>
  <c r="E16" i="5"/>
  <c r="H15" i="5"/>
  <c r="E15" i="5"/>
  <c r="J14" i="5"/>
  <c r="I14" i="5"/>
  <c r="H14" i="5"/>
  <c r="E14" i="5"/>
  <c r="J13" i="5"/>
  <c r="I13" i="5" s="1"/>
  <c r="H13" i="5"/>
  <c r="E13" i="5"/>
  <c r="J12" i="5"/>
  <c r="I12" i="5" s="1"/>
  <c r="I11" i="5" s="1"/>
  <c r="H12" i="5"/>
  <c r="H11" i="5" s="1"/>
  <c r="E12" i="5"/>
  <c r="L11" i="5"/>
  <c r="D11" i="5"/>
  <c r="C11" i="5"/>
  <c r="E11" i="5" s="1"/>
  <c r="J10" i="5"/>
  <c r="I10" i="5"/>
  <c r="H10" i="5"/>
  <c r="E10" i="5"/>
  <c r="J9" i="5"/>
  <c r="I9" i="5"/>
  <c r="H9" i="5"/>
  <c r="E9" i="5"/>
  <c r="L8" i="5"/>
  <c r="J8" i="5"/>
  <c r="H8" i="5"/>
  <c r="D8" i="5"/>
  <c r="C8" i="5"/>
  <c r="E8" i="5" s="1"/>
  <c r="J7" i="5"/>
  <c r="I7" i="5" s="1"/>
  <c r="H7" i="5"/>
  <c r="E7" i="5"/>
  <c r="L5" i="5"/>
  <c r="J6" i="5"/>
  <c r="I6" i="5" s="1"/>
  <c r="H6" i="5"/>
  <c r="H5" i="5" s="1"/>
  <c r="E6" i="5"/>
  <c r="D5" i="5"/>
  <c r="D20" i="5" s="1"/>
  <c r="C5" i="5"/>
  <c r="E5" i="5" s="1"/>
  <c r="J11" i="5" l="1"/>
  <c r="I8" i="5"/>
  <c r="I5" i="5"/>
  <c r="I20" i="5" s="1"/>
  <c r="H20" i="5"/>
  <c r="C20" i="5"/>
  <c r="E20" i="5" s="1"/>
  <c r="J5" i="5"/>
  <c r="J20" i="5" s="1"/>
</calcChain>
</file>

<file path=xl/sharedStrings.xml><?xml version="1.0" encoding="utf-8"?>
<sst xmlns="http://schemas.openxmlformats.org/spreadsheetml/2006/main" count="44" uniqueCount="27">
  <si>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</si>
  <si>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</si>
  <si>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</si>
  <si>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</si>
  <si>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</si>
  <si>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</si>
  <si>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</si>
  <si>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</si>
  <si>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</si>
  <si>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</si>
  <si>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</si>
  <si>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</si>
  <si>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</si>
  <si>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</si>
  <si>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</si>
  <si>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</si>
  <si>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</si>
  <si>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</si>
  <si>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</si>
  <si>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</si>
  <si>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</si>
  <si>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30.11.2016 г.</t>
  </si>
  <si>
    <t>Получени средства от ЕК на основание изпратени заявления за плащане,  към 30.11.2016 г.</t>
  </si>
  <si>
    <t>Общо получени средства от ЕК към 30.11.2016</t>
  </si>
  <si>
    <t>Платено към  30.11.2016</t>
  </si>
  <si>
    <t>Общо платено към  30.11.2016</t>
  </si>
  <si>
    <t>Обща сума на публичните разходи декларирани пред ЕК към 30.11.2016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</si>
</sst>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4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0" xfId="0" applyFont="1"/>
    <xf numFmtId="170" fontId="6" fillId="2" borderId="0" xfId="0" applyNumberFormat="1" applyFont="1" applyFill="1"/>
    <xf numFmtId="0" fontId="5" fillId="0" borderId="0" xfId="0" applyFont="1"/>
    <xf numFmtId="0" fontId="3" fillId="0" borderId="0" xfId="0" applyFont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170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66" fontId="5" fillId="0" borderId="0" xfId="0" applyNumberFormat="1" applyFont="1" applyFill="1"/>
    <xf numFmtId="0" fontId="6" fillId="2" borderId="0" xfId="0" applyFont="1" applyFill="1"/>
    <xf numFmtId="169" fontId="5" fillId="0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169" fontId="5" fillId="3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170" fontId="4" fillId="2" borderId="0" xfId="0" applyNumberFormat="1" applyFont="1" applyFill="1"/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/>
    <xf numFmtId="171" fontId="4" fillId="3" borderId="0" xfId="0" applyNumberFormat="1" applyFont="1" applyFill="1" applyAlignment="1">
      <alignment horizontal="center" vertical="center"/>
    </xf>
    <xf numFmtId="170" fontId="6" fillId="3" borderId="0" xfId="0" applyNumberFormat="1" applyFont="1" applyFill="1"/>
    <xf numFmtId="3" fontId="3" fillId="0" borderId="1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5" fillId="3" borderId="1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3" fillId="3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3" fillId="3" borderId="1" xfId="1" applyNumberFormat="1" applyFont="1" applyFill="1" applyBorder="1" applyAlignment="1">
      <alignment vertical="center"/>
    </xf>
    <xf numFmtId="0" fontId="4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/>
    </xf>
    <xf numFmtId="3" fontId="5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vertical="center" wrapText="1"/>
    </xf>
    <xf numFmtId="0" fontId="6" fillId="3" borderId="0" xfId="0" applyFont="1" applyFill="1"/>
    <xf numFmtId="168" fontId="3" fillId="3" borderId="0" xfId="2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vertical="center"/>
    </xf>
    <xf numFmtId="168" fontId="3" fillId="3" borderId="1" xfId="0" applyNumberFormat="1" applyFont="1" applyFill="1" applyBorder="1" applyAlignment="1">
      <alignment horizontal="center" vertical="center"/>
    </xf>
    <xf numFmtId="170" fontId="5" fillId="3" borderId="1" xfId="0" applyNumberFormat="1" applyFont="1" applyFill="1" applyBorder="1" applyAlignment="1">
      <alignment horizontal="center" vertical="center"/>
    </xf>
    <xf numFmtId="170" fontId="3" fillId="3" borderId="1" xfId="1" applyNumberFormat="1" applyFont="1" applyFill="1" applyBorder="1" applyAlignment="1">
      <alignment horizontal="right" vertical="center"/>
    </xf>
    <xf numFmtId="170" fontId="5" fillId="3" borderId="1" xfId="1" applyNumberFormat="1" applyFont="1" applyFill="1" applyBorder="1" applyAlignment="1">
      <alignment horizontal="right" vertical="center"/>
    </xf>
    <xf numFmtId="168" fontId="3" fillId="3" borderId="1" xfId="1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vertical="center"/>
    </xf>
  </cellXfs>
  <cellStyles count="6">
    <cellStyle name="Comma 2" xfId="4"/>
    <cellStyle name="Currency 4" xfId="5"/>
    <cellStyle name="Normal 3" xfId="3"/>
    <cellStyle name="Валута" xfId="2" builtinId="4"/>
    <cellStyle name="Запетая" xfId="1" builtinId="3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Normal="90" zoomScaleSheetLayoutView="100" workbookViewId="0">
      <pane xSplit="5" ySplit="8" topLeftCell="G9" activePane="bottomRight" state="frozen"/>
      <selection pane="topRight" activeCell="G1" sqref="G1"/>
      <selection pane="bottomLeft" activeCell="A9" sqref="A9"/>
      <selection pane="bottomRight" activeCell="G19" sqref="G19"/>
    </sheetView>
  </sheetViews>
  <sheetFormatPr defaultRowHeight="15" outlineLevelRow="1" x14ac:dyDescent="0.25"/>
  <cols>
    <col min="1" max="1" width="46.140625" style="17" customWidth="1"/>
    <col min="2" max="2" width="7.85546875" style="21" customWidth="1"/>
    <col min="3" max="3" width="19.5703125" style="22" customWidth="1"/>
    <col min="4" max="4" width="21" style="22" customWidth="1"/>
    <col min="5" max="5" width="18.7109375" style="22" customWidth="1"/>
    <col min="6" max="8" width="19.42578125" style="22" customWidth="1"/>
    <col min="9" max="11" width="19.42578125" style="23" customWidth="1"/>
    <col min="12" max="12" width="18.7109375" style="51" customWidth="1"/>
    <col min="13" max="13" width="15.7109375" style="25" bestFit="1" customWidth="1"/>
    <col min="14" max="16384" width="9.140625" style="17"/>
  </cols>
  <sheetData>
    <row r="1" spans="1:13" s="4" customFormat="1" ht="11.25" customHeight="1" x14ac:dyDescent="0.2">
      <c r="A1" s="1"/>
      <c r="B1" s="1"/>
      <c r="C1" s="2"/>
      <c r="D1" s="2"/>
      <c r="E1" s="2"/>
      <c r="F1" s="2"/>
      <c r="G1" s="2"/>
      <c r="H1" s="2"/>
      <c r="I1" s="3"/>
      <c r="J1" s="3"/>
      <c r="K1" s="3"/>
      <c r="L1" s="46"/>
      <c r="M1" s="5"/>
    </row>
    <row r="2" spans="1:13" s="7" customFormat="1" ht="12.75" customHeight="1" x14ac:dyDescent="0.2">
      <c r="A2" s="65" t="s">
        <v>0</v>
      </c>
      <c r="B2" s="66" t="s">
        <v>1</v>
      </c>
      <c r="C2" s="61" t="s">
        <v>18</v>
      </c>
      <c r="D2" s="69" t="s">
        <v>19</v>
      </c>
      <c r="E2" s="61" t="s">
        <v>20</v>
      </c>
      <c r="F2" s="61" t="s">
        <v>21</v>
      </c>
      <c r="G2" s="61" t="s">
        <v>22</v>
      </c>
      <c r="H2" s="61" t="s">
        <v>23</v>
      </c>
      <c r="I2" s="71" t="s">
        <v>24</v>
      </c>
      <c r="J2" s="72"/>
      <c r="K2" s="61" t="s">
        <v>25</v>
      </c>
      <c r="L2" s="59" t="s">
        <v>26</v>
      </c>
      <c r="M2" s="6"/>
    </row>
    <row r="3" spans="1:13" s="7" customFormat="1" ht="98.25" customHeight="1" x14ac:dyDescent="0.2">
      <c r="A3" s="65"/>
      <c r="B3" s="67"/>
      <c r="C3" s="68"/>
      <c r="D3" s="70"/>
      <c r="E3" s="68"/>
      <c r="F3" s="68"/>
      <c r="G3" s="68"/>
      <c r="H3" s="68"/>
      <c r="I3" s="8" t="s">
        <v>2</v>
      </c>
      <c r="J3" s="8" t="s">
        <v>5</v>
      </c>
      <c r="K3" s="62"/>
      <c r="L3" s="60"/>
      <c r="M3" s="6"/>
    </row>
    <row r="4" spans="1:13" s="7" customFormat="1" ht="18.75" customHeight="1" x14ac:dyDescent="0.2">
      <c r="A4" s="9">
        <v>1</v>
      </c>
      <c r="B4" s="10">
        <v>2</v>
      </c>
      <c r="C4" s="11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1">
        <v>10</v>
      </c>
      <c r="K4" s="11">
        <v>11</v>
      </c>
      <c r="L4" s="47">
        <v>12</v>
      </c>
      <c r="M4" s="6"/>
    </row>
    <row r="5" spans="1:13" s="15" customFormat="1" ht="29.25" customHeight="1" x14ac:dyDescent="0.2">
      <c r="A5" s="30" t="s">
        <v>6</v>
      </c>
      <c r="B5" s="27" t="s">
        <v>3</v>
      </c>
      <c r="C5" s="38">
        <f>C6+C7</f>
        <v>1604449168</v>
      </c>
      <c r="D5" s="38">
        <f>D6+D7</f>
        <v>283138092</v>
      </c>
      <c r="E5" s="38">
        <f>+C5+D5</f>
        <v>1887587260</v>
      </c>
      <c r="F5" s="38">
        <v>75409110.799999997</v>
      </c>
      <c r="G5" s="38">
        <f>G6+G7</f>
        <v>46893231.32</v>
      </c>
      <c r="H5" s="38">
        <f>+H6+H7</f>
        <v>122302342.12</v>
      </c>
      <c r="I5" s="39">
        <f>+I6+I7</f>
        <v>119248077.40004368</v>
      </c>
      <c r="J5" s="39">
        <f>+J6+J7</f>
        <v>21043778.364713587</v>
      </c>
      <c r="K5" s="54">
        <f>K6+K7</f>
        <v>140291855.76475728</v>
      </c>
      <c r="L5" s="73">
        <f>+L6+L7</f>
        <v>61298341.689999998</v>
      </c>
      <c r="M5" s="14"/>
    </row>
    <row r="6" spans="1:13" ht="29.25" customHeight="1" outlineLevel="1" x14ac:dyDescent="0.25">
      <c r="A6" s="28" t="s">
        <v>9</v>
      </c>
      <c r="B6" s="13" t="s">
        <v>3</v>
      </c>
      <c r="C6" s="40">
        <v>459761907</v>
      </c>
      <c r="D6" s="40">
        <v>81134456</v>
      </c>
      <c r="E6" s="40">
        <f>+C6+D6</f>
        <v>540896363</v>
      </c>
      <c r="F6" s="40">
        <v>21608809.550000001</v>
      </c>
      <c r="G6" s="38">
        <f>29179148.53+6430607.16+11283475.63</f>
        <v>46893231.32</v>
      </c>
      <c r="H6" s="44">
        <f t="shared" ref="H6:H19" si="0">+F6+G6</f>
        <v>68502040.870000005</v>
      </c>
      <c r="I6" s="41">
        <f>+K6-J6</f>
        <v>70765136.884851962</v>
      </c>
      <c r="J6" s="41">
        <f>+K6*15%</f>
        <v>12487965.332620934</v>
      </c>
      <c r="K6" s="55">
        <v>83253102.217472896</v>
      </c>
      <c r="L6" s="48">
        <v>61298341.689999998</v>
      </c>
      <c r="M6" s="16"/>
    </row>
    <row r="7" spans="1:13" ht="29.25" customHeight="1" outlineLevel="1" x14ac:dyDescent="0.25">
      <c r="A7" s="28" t="s">
        <v>10</v>
      </c>
      <c r="B7" s="13" t="s">
        <v>3</v>
      </c>
      <c r="C7" s="40">
        <v>1144687261</v>
      </c>
      <c r="D7" s="40">
        <v>202003636</v>
      </c>
      <c r="E7" s="40">
        <f>+C7+D7</f>
        <v>1346690897</v>
      </c>
      <c r="F7" s="40">
        <v>53800301.25</v>
      </c>
      <c r="G7" s="38">
        <v>0</v>
      </c>
      <c r="H7" s="44">
        <f t="shared" si="0"/>
        <v>53800301.25</v>
      </c>
      <c r="I7" s="41">
        <f>+K7-J7</f>
        <v>48482940.515191719</v>
      </c>
      <c r="J7" s="41">
        <f>+K7*15%</f>
        <v>8555813.0320926551</v>
      </c>
      <c r="K7" s="55">
        <v>57038753.547284372</v>
      </c>
      <c r="L7" s="48">
        <v>0</v>
      </c>
      <c r="M7" s="16"/>
    </row>
    <row r="8" spans="1:13" s="15" customFormat="1" ht="29.25" customHeight="1" x14ac:dyDescent="0.2">
      <c r="A8" s="30" t="s">
        <v>7</v>
      </c>
      <c r="B8" s="27" t="s">
        <v>3</v>
      </c>
      <c r="C8" s="42">
        <f>C9+C10</f>
        <v>1504824141</v>
      </c>
      <c r="D8" s="42">
        <f>D9+D10</f>
        <v>265557204</v>
      </c>
      <c r="E8" s="38">
        <f>+C8+D8</f>
        <v>1770381345</v>
      </c>
      <c r="F8" s="38">
        <v>70726734.650000006</v>
      </c>
      <c r="G8" s="38">
        <v>839941.48</v>
      </c>
      <c r="H8" s="38">
        <f>+H9+H10</f>
        <v>71566676.129999995</v>
      </c>
      <c r="I8" s="39">
        <f>+I9+I10</f>
        <v>23200694.819079369</v>
      </c>
      <c r="J8" s="39">
        <f>+J9+J10</f>
        <v>4094240.2621904765</v>
      </c>
      <c r="K8" s="54">
        <f>K9+K10</f>
        <v>27294935.081269845</v>
      </c>
      <c r="L8" s="73">
        <f>+L9+L10</f>
        <v>2804813.06</v>
      </c>
      <c r="M8" s="14"/>
    </row>
    <row r="9" spans="1:13" ht="29.25" customHeight="1" outlineLevel="1" x14ac:dyDescent="0.25">
      <c r="A9" s="28" t="s">
        <v>9</v>
      </c>
      <c r="B9" s="13" t="s">
        <v>3</v>
      </c>
      <c r="C9" s="40">
        <v>371204258</v>
      </c>
      <c r="D9" s="40">
        <v>65506635</v>
      </c>
      <c r="E9" s="40">
        <f t="shared" ref="E9:E10" si="1">+C9+D9</f>
        <v>436710893</v>
      </c>
      <c r="F9" s="40">
        <v>17446600.149999999</v>
      </c>
      <c r="G9" s="38">
        <v>839941.48</v>
      </c>
      <c r="H9" s="44">
        <f t="shared" si="0"/>
        <v>18286541.629999999</v>
      </c>
      <c r="I9" s="41">
        <f t="shared" ref="I9:I10" si="2">+K9-J9</f>
        <v>3298703.1623402853</v>
      </c>
      <c r="J9" s="41">
        <f t="shared" ref="J9:J14" si="3">+K9*15%</f>
        <v>582124.08747181494</v>
      </c>
      <c r="K9" s="55">
        <v>3880827.2498121001</v>
      </c>
      <c r="L9" s="48">
        <f>1097962.73+812496.74</f>
        <v>1910459.47</v>
      </c>
      <c r="M9" s="16"/>
    </row>
    <row r="10" spans="1:13" ht="29.25" customHeight="1" outlineLevel="1" x14ac:dyDescent="0.25">
      <c r="A10" s="28" t="s">
        <v>10</v>
      </c>
      <c r="B10" s="13" t="s">
        <v>3</v>
      </c>
      <c r="C10" s="40">
        <v>1133619883</v>
      </c>
      <c r="D10" s="40">
        <v>200050569</v>
      </c>
      <c r="E10" s="40">
        <f t="shared" si="1"/>
        <v>1333670452</v>
      </c>
      <c r="F10" s="40">
        <v>53280134.5</v>
      </c>
      <c r="G10" s="38">
        <v>0</v>
      </c>
      <c r="H10" s="44">
        <f t="shared" si="0"/>
        <v>53280134.5</v>
      </c>
      <c r="I10" s="41">
        <f t="shared" si="2"/>
        <v>19901991.656739082</v>
      </c>
      <c r="J10" s="41">
        <f t="shared" si="3"/>
        <v>3512116.1747186617</v>
      </c>
      <c r="K10" s="55">
        <v>23414107.831457745</v>
      </c>
      <c r="L10" s="48">
        <v>894353.59</v>
      </c>
      <c r="M10" s="16"/>
    </row>
    <row r="11" spans="1:13" s="15" customFormat="1" ht="29.25" customHeight="1" x14ac:dyDescent="0.2">
      <c r="A11" s="30" t="s">
        <v>13</v>
      </c>
      <c r="B11" s="27" t="s">
        <v>3</v>
      </c>
      <c r="C11" s="42">
        <f>C12+C13</f>
        <v>596000681</v>
      </c>
      <c r="D11" s="42">
        <f>D12+D13</f>
        <v>105176593</v>
      </c>
      <c r="E11" s="38">
        <f>+C11+D11</f>
        <v>701177274</v>
      </c>
      <c r="F11" s="38">
        <v>28012611.25</v>
      </c>
      <c r="G11" s="38">
        <v>0</v>
      </c>
      <c r="H11" s="38">
        <f>+H12+H13</f>
        <v>28012611.25</v>
      </c>
      <c r="I11" s="39">
        <f>+I12+I13</f>
        <v>6447242.7204818409</v>
      </c>
      <c r="J11" s="39">
        <f>+J12+J13</f>
        <v>1137748.7153791485</v>
      </c>
      <c r="K11" s="56">
        <f>K12+K13</f>
        <v>7584991.4358609896</v>
      </c>
      <c r="L11" s="39">
        <f>+L12+L13</f>
        <v>0</v>
      </c>
      <c r="M11" s="31"/>
    </row>
    <row r="12" spans="1:13" s="18" customFormat="1" ht="29.25" customHeight="1" x14ac:dyDescent="0.25">
      <c r="A12" s="28" t="s">
        <v>9</v>
      </c>
      <c r="B12" s="13" t="s">
        <v>3</v>
      </c>
      <c r="C12" s="40">
        <v>243381138</v>
      </c>
      <c r="D12" s="40">
        <v>42949613</v>
      </c>
      <c r="E12" s="40">
        <f t="shared" ref="E12:E20" si="4">+C12+D12</f>
        <v>286330751</v>
      </c>
      <c r="F12" s="40">
        <v>11438913.5</v>
      </c>
      <c r="G12" s="38">
        <v>0</v>
      </c>
      <c r="H12" s="44">
        <f t="shared" si="0"/>
        <v>11438913.5</v>
      </c>
      <c r="I12" s="41">
        <f t="shared" ref="I12:I14" si="5">+K12-J12</f>
        <v>0</v>
      </c>
      <c r="J12" s="41">
        <f t="shared" si="3"/>
        <v>0</v>
      </c>
      <c r="K12" s="57">
        <v>0</v>
      </c>
      <c r="L12" s="49">
        <v>0</v>
      </c>
      <c r="M12" s="16"/>
    </row>
    <row r="13" spans="1:13" s="15" customFormat="1" ht="29.25" customHeight="1" x14ac:dyDescent="0.25">
      <c r="A13" s="28" t="s">
        <v>11</v>
      </c>
      <c r="B13" s="13" t="s">
        <v>3</v>
      </c>
      <c r="C13" s="40">
        <v>352619543</v>
      </c>
      <c r="D13" s="40">
        <v>62226980</v>
      </c>
      <c r="E13" s="40">
        <f t="shared" si="4"/>
        <v>414846523</v>
      </c>
      <c r="F13" s="40">
        <v>16573697.75</v>
      </c>
      <c r="G13" s="38">
        <v>0</v>
      </c>
      <c r="H13" s="44">
        <f t="shared" si="0"/>
        <v>16573697.75</v>
      </c>
      <c r="I13" s="41">
        <f t="shared" si="5"/>
        <v>6447242.7204818409</v>
      </c>
      <c r="J13" s="41">
        <f t="shared" si="3"/>
        <v>1137748.7153791485</v>
      </c>
      <c r="K13" s="55">
        <v>7584991.4358609896</v>
      </c>
      <c r="L13" s="49">
        <v>0</v>
      </c>
      <c r="M13" s="16"/>
    </row>
    <row r="14" spans="1:13" s="18" customFormat="1" ht="29.25" customHeight="1" x14ac:dyDescent="0.2">
      <c r="A14" s="30" t="s">
        <v>12</v>
      </c>
      <c r="B14" s="27" t="s">
        <v>3</v>
      </c>
      <c r="C14" s="42">
        <v>1311704793</v>
      </c>
      <c r="D14" s="42">
        <v>231477320</v>
      </c>
      <c r="E14" s="38">
        <f t="shared" si="4"/>
        <v>1543182113</v>
      </c>
      <c r="F14" s="38">
        <v>61650125.250000007</v>
      </c>
      <c r="G14" s="38">
        <v>0</v>
      </c>
      <c r="H14" s="38">
        <f t="shared" si="0"/>
        <v>61650125.250000007</v>
      </c>
      <c r="I14" s="42">
        <f t="shared" si="5"/>
        <v>19198773.476256587</v>
      </c>
      <c r="J14" s="42">
        <f t="shared" si="3"/>
        <v>3388018.8487511622</v>
      </c>
      <c r="K14" s="56">
        <v>22586792.325007748</v>
      </c>
      <c r="L14" s="45">
        <v>0</v>
      </c>
      <c r="M14" s="31"/>
    </row>
    <row r="15" spans="1:13" s="18" customFormat="1" ht="29.25" customHeight="1" x14ac:dyDescent="0.2">
      <c r="A15" s="32" t="s">
        <v>8</v>
      </c>
      <c r="B15" s="27" t="s">
        <v>3</v>
      </c>
      <c r="C15" s="42">
        <v>938665315</v>
      </c>
      <c r="D15" s="42">
        <v>153582762</v>
      </c>
      <c r="E15" s="38">
        <f t="shared" si="4"/>
        <v>1092248077</v>
      </c>
      <c r="F15" s="38">
        <v>60268898.700000003</v>
      </c>
      <c r="G15" s="38">
        <f>32974952.67+4339268.46+4634142.54</f>
        <v>41948363.670000002</v>
      </c>
      <c r="H15" s="38">
        <f t="shared" si="0"/>
        <v>102217262.37</v>
      </c>
      <c r="I15" s="42">
        <v>106841779.19050203</v>
      </c>
      <c r="J15" s="42">
        <v>15837156.4002617</v>
      </c>
      <c r="K15" s="58">
        <v>122678935.59076373</v>
      </c>
      <c r="L15" s="42">
        <f>42280742.91+15188160.6</f>
        <v>57468903.509999998</v>
      </c>
      <c r="M15" s="31"/>
    </row>
    <row r="16" spans="1:13" s="18" customFormat="1" ht="29.25" customHeight="1" x14ac:dyDescent="0.2">
      <c r="A16" s="30" t="s">
        <v>17</v>
      </c>
      <c r="B16" s="27" t="s">
        <v>3</v>
      </c>
      <c r="C16" s="42">
        <v>1079615516</v>
      </c>
      <c r="D16" s="42">
        <v>190520387</v>
      </c>
      <c r="E16" s="38">
        <f t="shared" si="4"/>
        <v>1270135903</v>
      </c>
      <c r="F16" s="38">
        <v>50435929.25</v>
      </c>
      <c r="G16" s="38">
        <f>5981711.06+59102981.85</f>
        <v>65084692.910000004</v>
      </c>
      <c r="H16" s="38">
        <f t="shared" si="0"/>
        <v>115520622.16</v>
      </c>
      <c r="I16" s="42">
        <f t="shared" ref="I16:I19" si="6">+K16-J16</f>
        <v>95521704.41046229</v>
      </c>
      <c r="J16" s="42">
        <f t="shared" ref="J16:J19" si="7">+K16*15%</f>
        <v>16856771.36655217</v>
      </c>
      <c r="K16" s="53">
        <v>112378475.77701446</v>
      </c>
      <c r="L16" s="45">
        <v>85078030.069999993</v>
      </c>
      <c r="M16" s="31"/>
    </row>
    <row r="17" spans="1:13" s="18" customFormat="1" ht="29.25" customHeight="1" x14ac:dyDescent="0.2">
      <c r="A17" s="33" t="s">
        <v>14</v>
      </c>
      <c r="B17" s="27" t="s">
        <v>3</v>
      </c>
      <c r="C17" s="42">
        <v>102000000</v>
      </c>
      <c r="D17" s="42">
        <v>0</v>
      </c>
      <c r="E17" s="38">
        <f t="shared" si="4"/>
        <v>102000000</v>
      </c>
      <c r="F17" s="38">
        <v>5100000</v>
      </c>
      <c r="G17" s="38">
        <v>85802186.099999994</v>
      </c>
      <c r="H17" s="38">
        <f t="shared" si="0"/>
        <v>90902186.099999994</v>
      </c>
      <c r="I17" s="42">
        <f t="shared" si="6"/>
        <v>81034155.000434592</v>
      </c>
      <c r="J17" s="42">
        <f t="shared" si="7"/>
        <v>14300145.000076693</v>
      </c>
      <c r="K17" s="53">
        <v>95334300.000511289</v>
      </c>
      <c r="L17" s="45">
        <v>95335762.329999998</v>
      </c>
      <c r="M17" s="31"/>
    </row>
    <row r="18" spans="1:13" s="18" customFormat="1" ht="29.25" customHeight="1" x14ac:dyDescent="0.2">
      <c r="A18" s="30" t="s">
        <v>15</v>
      </c>
      <c r="B18" s="27" t="s">
        <v>3</v>
      </c>
      <c r="C18" s="42">
        <v>285531663</v>
      </c>
      <c r="D18" s="42">
        <v>50387942</v>
      </c>
      <c r="E18" s="38">
        <f t="shared" si="4"/>
        <v>335919605</v>
      </c>
      <c r="F18" s="38">
        <v>13603648.600000001</v>
      </c>
      <c r="G18" s="38">
        <v>0</v>
      </c>
      <c r="H18" s="38">
        <f t="shared" si="0"/>
        <v>13603648.600000001</v>
      </c>
      <c r="I18" s="42">
        <f t="shared" si="6"/>
        <v>4230221.8055761494</v>
      </c>
      <c r="J18" s="42">
        <f t="shared" si="7"/>
        <v>746509.730395791</v>
      </c>
      <c r="K18" s="53">
        <v>4976731.5359719405</v>
      </c>
      <c r="L18" s="45">
        <v>1461024.16</v>
      </c>
      <c r="M18" s="31"/>
    </row>
    <row r="19" spans="1:13" s="18" customFormat="1" ht="29.25" customHeight="1" x14ac:dyDescent="0.2">
      <c r="A19" s="30" t="s">
        <v>16</v>
      </c>
      <c r="B19" s="27" t="s">
        <v>3</v>
      </c>
      <c r="C19" s="42">
        <v>104815264</v>
      </c>
      <c r="D19" s="42">
        <v>18496812</v>
      </c>
      <c r="E19" s="38">
        <f t="shared" si="4"/>
        <v>123312076</v>
      </c>
      <c r="F19" s="38">
        <v>11529679.040000001</v>
      </c>
      <c r="G19" s="38">
        <f>2839521.6+1832473.03</f>
        <v>4671994.63</v>
      </c>
      <c r="H19" s="38">
        <f t="shared" si="0"/>
        <v>16201673.670000002</v>
      </c>
      <c r="I19" s="42">
        <f t="shared" si="6"/>
        <v>8458078.3353052121</v>
      </c>
      <c r="J19" s="42">
        <f t="shared" si="7"/>
        <v>1492602.0591715078</v>
      </c>
      <c r="K19" s="53">
        <v>9950680.3944767192</v>
      </c>
      <c r="L19" s="45">
        <v>6107182.5800000001</v>
      </c>
      <c r="M19" s="31"/>
    </row>
    <row r="20" spans="1:13" s="15" customFormat="1" ht="29.25" customHeight="1" x14ac:dyDescent="0.25">
      <c r="A20" s="63" t="s">
        <v>4</v>
      </c>
      <c r="B20" s="64"/>
      <c r="C20" s="43">
        <f>+C5+C8+C11+C14+C15+C16+C17+C18+C19</f>
        <v>7527606541</v>
      </c>
      <c r="D20" s="43">
        <f>+D5+D8+D11+D14+D15+D16+D17+D18+D19</f>
        <v>1298337112</v>
      </c>
      <c r="E20" s="38">
        <f t="shared" si="4"/>
        <v>8825943653</v>
      </c>
      <c r="F20" s="43">
        <f t="shared" ref="F20:J20" si="8">+F5+F8+F11+F14+F15+F16+F17+F18+F19</f>
        <v>376736737.54000002</v>
      </c>
      <c r="G20" s="43">
        <f t="shared" si="8"/>
        <v>245240410.10999998</v>
      </c>
      <c r="H20" s="43">
        <f t="shared" si="8"/>
        <v>621977147.64999998</v>
      </c>
      <c r="I20" s="43">
        <f>+I5+I8+I11+I14+I15+I16+I17+I18+I19</f>
        <v>464180727.15814173</v>
      </c>
      <c r="J20" s="43">
        <f t="shared" si="8"/>
        <v>78896970.747492254</v>
      </c>
      <c r="K20" s="43">
        <f>+K5+K8+K11+K14+K15+K16+K17+K18+K19</f>
        <v>543077697.90563405</v>
      </c>
      <c r="L20" s="50">
        <f>+L5+L8+L11+L14+L15+L16+L17+L18+L19</f>
        <v>309554057.39999998</v>
      </c>
      <c r="M20" s="16"/>
    </row>
    <row r="21" spans="1:13" s="15" customFormat="1" ht="11.25" customHeight="1" x14ac:dyDescent="0.25">
      <c r="A21" s="1"/>
      <c r="B21" s="1"/>
      <c r="C21" s="19"/>
      <c r="D21" s="19"/>
      <c r="E21" s="19"/>
      <c r="F21" s="19"/>
      <c r="G21" s="19"/>
      <c r="H21" s="19"/>
      <c r="I21" s="20"/>
      <c r="J21" s="19"/>
      <c r="K21" s="52"/>
      <c r="L21" s="36"/>
      <c r="M21" s="16"/>
    </row>
    <row r="22" spans="1:13" s="35" customFormat="1" ht="29.25" customHeight="1" x14ac:dyDescent="0.25">
      <c r="A22" s="34"/>
      <c r="B22" s="34"/>
      <c r="C22" s="34"/>
      <c r="D22" s="34"/>
      <c r="E22" s="34"/>
      <c r="F22" s="34"/>
      <c r="G22" s="34"/>
      <c r="H22" s="34"/>
      <c r="I22" s="34"/>
      <c r="K22" s="34"/>
      <c r="L22" s="36"/>
      <c r="M22" s="37"/>
    </row>
    <row r="23" spans="1:13" s="15" customFormat="1" ht="29.25" customHeight="1" x14ac:dyDescent="0.25">
      <c r="A23" s="1"/>
      <c r="B23" s="1"/>
      <c r="C23" s="19"/>
      <c r="D23" s="19"/>
      <c r="E23" s="19"/>
      <c r="F23" s="19"/>
      <c r="G23" s="19"/>
      <c r="H23" s="19"/>
      <c r="I23" s="20"/>
      <c r="J23" s="19"/>
      <c r="K23" s="19"/>
      <c r="L23" s="36"/>
      <c r="M23" s="16"/>
    </row>
    <row r="24" spans="1:13" s="15" customFormat="1" ht="29.25" customHeight="1" x14ac:dyDescent="0.25">
      <c r="A24" s="1"/>
      <c r="B24" s="1"/>
      <c r="C24" s="19"/>
      <c r="D24" s="19"/>
      <c r="E24" s="19"/>
      <c r="F24" s="19"/>
      <c r="G24" s="19"/>
      <c r="H24" s="19"/>
      <c r="I24" s="20"/>
      <c r="J24" s="19"/>
      <c r="K24" s="19"/>
      <c r="L24" s="36"/>
      <c r="M24" s="16"/>
    </row>
    <row r="25" spans="1:13" s="15" customFormat="1" ht="29.25" customHeight="1" x14ac:dyDescent="0.25">
      <c r="A25" s="1"/>
      <c r="B25" s="1"/>
      <c r="C25" s="19"/>
      <c r="D25" s="19"/>
      <c r="E25" s="19"/>
      <c r="F25" s="19"/>
      <c r="G25" s="19"/>
      <c r="H25" s="19"/>
      <c r="I25" s="20"/>
      <c r="J25" s="19"/>
      <c r="K25" s="19"/>
      <c r="L25" s="36"/>
      <c r="M25" s="16"/>
    </row>
    <row r="26" spans="1:13" s="15" customFormat="1" ht="29.25" customHeight="1" x14ac:dyDescent="0.25">
      <c r="A26" s="1"/>
      <c r="B26" s="1"/>
      <c r="C26" s="19"/>
      <c r="D26" s="19"/>
      <c r="E26" s="19"/>
      <c r="F26" s="19"/>
      <c r="G26" s="19"/>
      <c r="H26" s="19"/>
      <c r="I26" s="20"/>
      <c r="J26" s="19"/>
      <c r="K26" s="19"/>
      <c r="L26" s="36"/>
      <c r="M26" s="16"/>
    </row>
    <row r="27" spans="1:13" s="15" customFormat="1" ht="29.25" customHeight="1" x14ac:dyDescent="0.25">
      <c r="A27" s="1"/>
      <c r="B27" s="1"/>
      <c r="C27" s="19"/>
      <c r="D27" s="19"/>
      <c r="E27" s="19"/>
      <c r="F27" s="19"/>
      <c r="G27" s="19"/>
      <c r="H27" s="19"/>
      <c r="I27" s="20"/>
      <c r="J27" s="19"/>
      <c r="K27" s="19"/>
      <c r="L27" s="36"/>
      <c r="M27" s="16"/>
    </row>
    <row r="28" spans="1:13" s="15" customFormat="1" ht="29.25" customHeight="1" x14ac:dyDescent="0.25">
      <c r="A28" s="1"/>
      <c r="B28" s="1"/>
      <c r="C28" s="22"/>
      <c r="D28" s="22"/>
      <c r="E28" s="22"/>
      <c r="F28" s="22"/>
      <c r="G28" s="22"/>
      <c r="H28" s="22"/>
      <c r="I28" s="23"/>
      <c r="J28" s="23"/>
      <c r="K28" s="24"/>
      <c r="L28" s="36"/>
      <c r="M28" s="16"/>
    </row>
    <row r="29" spans="1:13" s="15" customFormat="1" ht="29.25" customHeight="1" x14ac:dyDescent="0.25">
      <c r="A29" s="1"/>
      <c r="B29" s="1"/>
      <c r="C29" s="22"/>
      <c r="D29" s="22"/>
      <c r="E29" s="22"/>
      <c r="F29" s="22"/>
      <c r="G29" s="22"/>
      <c r="H29" s="22"/>
      <c r="I29" s="23"/>
      <c r="J29" s="23"/>
      <c r="K29" s="26"/>
      <c r="L29" s="36"/>
      <c r="M29" s="16"/>
    </row>
    <row r="30" spans="1:13" x14ac:dyDescent="0.25">
      <c r="K30" s="29"/>
    </row>
    <row r="31" spans="1:13" x14ac:dyDescent="0.25">
      <c r="K31" s="29"/>
    </row>
    <row r="32" spans="1:13" x14ac:dyDescent="0.25">
      <c r="K32" s="29"/>
    </row>
    <row r="33" spans="11:11" x14ac:dyDescent="0.25">
      <c r="K33" s="29"/>
    </row>
    <row r="34" spans="11:11" x14ac:dyDescent="0.25">
      <c r="K34" s="26"/>
    </row>
    <row r="35" spans="11:11" x14ac:dyDescent="0.25">
      <c r="K35" s="26"/>
    </row>
  </sheetData>
  <mergeCells count="12"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5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info_EUR_BUL'!Област_печат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Детелина Караенева</cp:lastModifiedBy>
  <cp:lastPrinted>2016-07-21T10:59:16Z</cp:lastPrinted>
  <dcterms:created xsi:type="dcterms:W3CDTF">2007-11-29T09:10:22Z</dcterms:created>
  <dcterms:modified xsi:type="dcterms:W3CDTF">2016-12-05T12:53:44Z</dcterms:modified>
</cp:coreProperties>
</file>