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60" windowWidth="15075" windowHeight="11535" activeTab="0"/>
  </bookViews>
  <sheets>
    <sheet name="danni 2012-2015" sheetId="1" r:id="rId1"/>
    <sheet name="Sheet1" sheetId="2" r:id="rId2"/>
  </sheets>
  <definedNames>
    <definedName name="_xlnm._FilterDatabase" localSheetId="0" hidden="1">'danni 2012-2015'!$A$2:$AC$274</definedName>
    <definedName name="_xlnm.Print_Titles" localSheetId="0">'danni 2012-2015'!$A:$C,'danni 2012-2015'!$1:$1</definedName>
  </definedNames>
  <calcPr calcId="145621"/>
</workbook>
</file>

<file path=xl/sharedStrings.xml><?xml version="1.0" encoding="utf-8"?>
<sst xmlns="http://schemas.openxmlformats.org/spreadsheetml/2006/main" count="564" uniqueCount="300">
  <si>
    <t>Област</t>
  </si>
  <si>
    <t>Община код</t>
  </si>
  <si>
    <t>Община</t>
  </si>
  <si>
    <t>Благоевград</t>
  </si>
  <si>
    <t>Банско</t>
  </si>
  <si>
    <t>Белица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</si>
  <si>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</si>
  <si>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</si>
  <si>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</si>
  <si>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</si>
  <si>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</si>
  <si>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</si>
  <si>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</si>
  <si>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</si>
  <si>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</si>
  <si>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</si>
  <si>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</si>
  <si>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Бургас</t>
  </si>
  <si>
    <t>Айтос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</si>
  <si>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</si>
  <si>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</si>
  <si>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</si>
  <si>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</si>
  <si>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</si>
  <si>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</si>
  <si>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</si>
  <si>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</si>
  <si>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</si>
  <si>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</si>
  <si>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</si>
  <si>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Варна</t>
  </si>
  <si>
    <t>Аврен</t>
  </si>
  <si>
    <t>Аксаково</t>
  </si>
  <si>
    <t>Белослав</t>
  </si>
  <si>
    <t>Бяла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</si>
  <si>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</si>
  <si>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</si>
  <si>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</si>
  <si>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</si>
  <si>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</si>
  <si>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</si>
  <si>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</si>
  <si>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</si>
  <si>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</si>
  <si>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</si>
  <si>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</si>
  <si>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</si>
  <si>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</si>
  <si>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</si>
  <si>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</si>
  <si>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</si>
  <si>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</si>
  <si>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Видин</t>
  </si>
  <si>
    <t>Белоградчик</t>
  </si>
  <si>
    <t>Бойница</t>
  </si>
  <si>
    <t>Брегово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</si>
  <si>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</si>
  <si>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</si>
  <si>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</si>
  <si>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</si>
  <si>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</si>
  <si>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</si>
  <si>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</si>
  <si>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Враца</t>
  </si>
  <si>
    <t>Борован</t>
  </si>
  <si>
    <t>Бяла Слатина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</si>
  <si>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</si>
  <si>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</si>
  <si>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</si>
  <si>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</si>
  <si>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</si>
  <si>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</si>
  <si>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</si>
  <si>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</si>
  <si>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</si>
  <si>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</si>
  <si>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</si>
  <si>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Добрич</t>
  </si>
  <si>
    <t>Балчик</t>
  </si>
  <si>
    <t>Генерал Тошево</t>
  </si>
  <si>
    <t>Добрич - селска</t>
  </si>
  <si>
    <t>Каварна</t>
  </si>
  <si>
    <t>Крушари</t>
  </si>
  <si>
    <t>Тервел</t>
  </si>
  <si>
    <t>Шабла</t>
  </si>
  <si>
    <t>Кърджали</t>
  </si>
  <si>
    <t>Ардино</t>
  </si>
  <si>
    <t>Джебел</t>
  </si>
  <si>
    <t>Кирково</t>
  </si>
  <si>
    <t>Крумовград</t>
  </si>
  <si>
    <t>Момчилград</t>
  </si>
  <si>
    <t>Черноочене</t>
  </si>
  <si>
    <t>Кюстендил</t>
  </si>
  <si>
    <t>Бобовдол</t>
  </si>
  <si>
    <t>Бобошево</t>
  </si>
  <si>
    <t>Дупница</t>
  </si>
  <si>
    <t>Кочериново</t>
  </si>
  <si>
    <t>Невестино</t>
  </si>
  <si>
    <t>Рила</t>
  </si>
  <si>
    <t>Сапарева баня</t>
  </si>
  <si>
    <t>Трекляно</t>
  </si>
  <si>
    <t>Ловеч</t>
  </si>
  <si>
    <t>Априлци</t>
  </si>
  <si>
    <t>Летница</t>
  </si>
  <si>
    <t>Луковит</t>
  </si>
  <si>
    <t>Тетевен</t>
  </si>
  <si>
    <t>Троян</t>
  </si>
  <si>
    <t>Угърчин</t>
  </si>
  <si>
    <t>Ябланица</t>
  </si>
  <si>
    <t>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</si>
  <si>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</si>
  <si>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</si>
  <si>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</si>
  <si>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</si>
  <si>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</si>
  <si>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</si>
  <si>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</si>
  <si>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</si>
  <si>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</si>
  <si>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</si>
  <si>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Пазарджик</t>
  </si>
  <si>
    <t>Батак</t>
  </si>
  <si>
    <t>Белово</t>
  </si>
  <si>
    <t>Брацигово</t>
  </si>
  <si>
    <t>Велинград</t>
  </si>
  <si>
    <t>Лесичево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</si>
  <si>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</si>
  <si>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</si>
  <si>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</si>
  <si>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</si>
  <si>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</si>
  <si>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</si>
  <si>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Перник</t>
  </si>
  <si>
    <t>Брезник</t>
  </si>
  <si>
    <t>Земен</t>
  </si>
  <si>
    <t>Ковачевци</t>
  </si>
  <si>
    <t>Радомир</t>
  </si>
  <si>
    <t>Трън</t>
  </si>
  <si>
    <t>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</si>
  <si>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</si>
  <si>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</si>
  <si>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</si>
  <si>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</si>
  <si>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</si>
  <si>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</si>
  <si>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</si>
  <si>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Пордим</t>
  </si>
  <si>
    <t>Червен бряг</t>
  </si>
  <si>
    <t>Кнежа</t>
  </si>
  <si>
    <t>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</si>
  <si>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</si>
  <si>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</si>
  <si>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</si>
  <si>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</si>
  <si>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</si>
  <si>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</si>
  <si>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</si>
  <si>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</si>
  <si>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</si>
  <si>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</si>
  <si>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</si>
  <si>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</si>
  <si>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</si>
  <si>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</si>
  <si>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</si>
  <si>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</si>
  <si>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</si>
  <si>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Разград</t>
  </si>
  <si>
    <t>Завет</t>
  </si>
  <si>
    <t>Исперих</t>
  </si>
  <si>
    <t>Кубрат</t>
  </si>
  <si>
    <t>Лозница</t>
  </si>
  <si>
    <t>Самуил</t>
  </si>
  <si>
    <t>Цар Калоян</t>
  </si>
  <si>
    <t>Русе</t>
  </si>
  <si>
    <t>Борово</t>
  </si>
  <si>
    <t>Ветово</t>
  </si>
  <si>
    <t>Две могили</t>
  </si>
  <si>
    <t>Иваново</t>
  </si>
  <si>
    <t>Сливо поле</t>
  </si>
  <si>
    <t>Ценово</t>
  </si>
  <si>
    <t>Силистра</t>
  </si>
  <si>
    <t>Алфатар</t>
  </si>
  <si>
    <t>Главиница</t>
  </si>
  <si>
    <t>Дулово</t>
  </si>
  <si>
    <t>Кайнарджа</t>
  </si>
  <si>
    <t>Ситово</t>
  </si>
  <si>
    <t>Тутракан</t>
  </si>
  <si>
    <t>Сливен</t>
  </si>
  <si>
    <t>Котел</t>
  </si>
  <si>
    <t>Нова Загора</t>
  </si>
  <si>
    <t>Твърдица</t>
  </si>
  <si>
    <t>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</si>
  <si>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</si>
  <si>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</si>
  <si>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</si>
  <si>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</si>
  <si>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</si>
  <si>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</si>
  <si>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</si>
  <si>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</si>
  <si>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Чепеларе</t>
  </si>
  <si>
    <t>София - град</t>
  </si>
  <si>
    <t>Столична община</t>
  </si>
  <si>
    <t>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</si>
  <si>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</si>
  <si>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</si>
  <si>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</si>
  <si>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</si>
  <si>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</si>
  <si>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</si>
  <si>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</si>
  <si>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</si>
  <si>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</si>
  <si>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</si>
  <si>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</si>
  <si>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</si>
  <si>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</si>
  <si>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</si>
  <si>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</si>
  <si>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</si>
  <si>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</si>
  <si>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</si>
  <si>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</si>
  <si>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</si>
  <si>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</si>
  <si>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</si>
  <si>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</si>
  <si>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</si>
  <si>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</si>
  <si>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</si>
  <si>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</si>
  <si>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</si>
  <si>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</si>
  <si>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</si>
  <si>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</si>
  <si>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</si>
  <si>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Чирпан</t>
  </si>
  <si>
    <t>Търговище</t>
  </si>
  <si>
    <t>Антоново</t>
  </si>
  <si>
    <t>Омуртаг</t>
  </si>
  <si>
    <t>Опака</t>
  </si>
  <si>
    <t>Попово</t>
  </si>
  <si>
    <t>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</si>
  <si>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</si>
  <si>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</si>
  <si>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</si>
  <si>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</si>
  <si>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</si>
  <si>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</si>
  <si>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</si>
  <si>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</si>
  <si>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</si>
  <si>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</si>
  <si>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</si>
  <si>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</si>
  <si>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</si>
  <si>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</si>
  <si>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</si>
  <si>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</si>
  <si>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</si>
  <si>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</si>
  <si>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</si>
  <si>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</si>
  <si>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Ямбол</t>
  </si>
  <si>
    <t>Болярово</t>
  </si>
  <si>
    <t>Елхово</t>
  </si>
  <si>
    <t>Стралджа</t>
  </si>
  <si>
    <t>Тунджа</t>
  </si>
  <si>
    <t>Grand Total</t>
  </si>
  <si>
    <t>Разходи-общо 2015</t>
  </si>
  <si>
    <t>Разходи-общо 2014</t>
  </si>
  <si>
    <t>Разходи-общо 2013</t>
  </si>
  <si>
    <t>Разходи-общо 2012</t>
  </si>
  <si>
    <t>салдо 2013</t>
  </si>
  <si>
    <t>салдо 2014</t>
  </si>
  <si>
    <t>салдо 2015</t>
  </si>
  <si>
    <t>съотношение на ангажиментите към средногодишните разходи</t>
  </si>
  <si>
    <t>Средногодишни разходи 2012-2015</t>
  </si>
  <si>
    <t>задължения за разходи към 31.12.15</t>
  </si>
  <si>
    <t>поети ангажименти за разходи към 31.12.15</t>
  </si>
  <si>
    <t>съотношение на задълж.за р-ди'31.12.15 към средногодишните разходи</t>
  </si>
  <si>
    <t>1. СЪОТНОШЕНИЕ НА ПЛАЩАНИЯТА ПО ДЪЛГА КЪМ СРЕДНОГОД.Р-Р НА ИЗРАВН. И СОБСТВ.ПРИХ. (над 15%)</t>
  </si>
  <si>
    <t>2. наличните към края на год. задължения за разходи надвишават 15% от средногод. размер на разходите за последните 4 години</t>
  </si>
  <si>
    <t>5. бюджетното салдо през последните три години е отрицателна величина за всяка една от трите години</t>
  </si>
  <si>
    <t>3. наличните към края на год. поети ангажименти за разходи надвишават 50% от средногод. размер на разходите за последните 4 г.</t>
  </si>
  <si>
    <t>бр.общ., отговарящи на 2 критерия</t>
  </si>
  <si>
    <t>бр.общ., отговарящи на 3 критерия</t>
  </si>
  <si>
    <t>бр.общ., отговарящи на 4 критерия</t>
  </si>
  <si>
    <t>бр.общ., отговарящи на 5 критерия</t>
  </si>
  <si>
    <t>Съб-ст д.недв.имот 2015 (%)</t>
  </si>
  <si>
    <t>Съб-ст 
д. прев. ср. 2015 (%)</t>
  </si>
  <si>
    <t>Осреднено за двата данъка 2015</t>
  </si>
  <si>
    <t>6. равнището на събираемост на приходите (за 2015) е под средното за страната, отчетено за последната година</t>
  </si>
  <si>
    <t>Общ бр.общ., попадащи в над 3 критерия</t>
  </si>
  <si>
    <t>съотношение на просрочията към средногодишните разходи</t>
  </si>
  <si>
    <t>Общо просрочени задължения в бюджета 31.12.2015 г.</t>
  </si>
  <si>
    <t/>
  </si>
  <si>
    <t>Брой на критериите, на които отговаря общината</t>
  </si>
  <si>
    <t xml:space="preserve">4. наличните към края на годината просрочени задължения надвишават 5% от отчетените за последната год. разходи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</si>
</sst>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0.0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sans-serif"/>
      <family val="2"/>
    </font>
    <font>
      <b/>
      <sz val="11"/>
      <color rgb="FFFF000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sans-serif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NumberFormat="1" applyFont="1" applyFill="1" applyBorder="1"/>
    <xf numFmtId="3" fontId="2" fillId="0" borderId="1" xfId="0" applyNumberFormat="1" applyFont="1" applyFill="1" applyBorder="1"/>
    <xf numFmtId="3" fontId="0" fillId="0" borderId="1" xfId="0" applyNumberFormat="1" applyFill="1" applyBorder="1"/>
    <xf numFmtId="164" fontId="0" fillId="0" borderId="1" xfId="15" applyNumberFormat="1" applyFon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quotePrefix="1">
      <alignment wrapText="1"/>
    </xf>
    <xf numFmtId="164" fontId="2" fillId="0" borderId="1" xfId="15" applyNumberFormat="1" applyFont="1" applyFill="1" applyBorder="1"/>
    <xf numFmtId="3" fontId="5" fillId="0" borderId="1" xfId="0" applyNumberFormat="1" applyFont="1" applyFill="1" applyBorder="1"/>
    <xf numFmtId="10" fontId="7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6" fillId="0" borderId="1" xfId="0" applyFont="1" applyFill="1" applyBorder="1"/>
    <xf numFmtId="10" fontId="6" fillId="0" borderId="1" xfId="0" applyNumberFormat="1" applyFont="1" applyFill="1" applyBorder="1"/>
    <xf numFmtId="10" fontId="5" fillId="0" borderId="1" xfId="0" applyNumberFormat="1" applyFont="1" applyFill="1" applyBorder="1" applyProtection="1">
      <protection/>
    </xf>
    <xf numFmtId="3" fontId="5" fillId="0" borderId="1" xfId="0" applyNumberFormat="1" applyFont="1" applyFill="1" applyBorder="1" applyProtection="1">
      <protection/>
    </xf>
    <xf numFmtId="1" fontId="6" fillId="0" borderId="1" xfId="0" applyNumberFormat="1" applyFont="1" applyFill="1" applyBorder="1"/>
    <xf numFmtId="9" fontId="0" fillId="0" borderId="1" xfId="15" applyFont="1" applyFill="1" applyBorder="1"/>
    <xf numFmtId="165" fontId="10" fillId="0" borderId="1" xfId="0" applyNumberFormat="1" applyFont="1" applyFill="1" applyBorder="1" applyAlignment="1" applyProtection="1">
      <alignment horizontal="right" vertical="top" wrapText="1"/>
      <protection/>
    </xf>
    <xf numFmtId="10" fontId="6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13" fillId="0" borderId="1" xfId="0" applyFont="1" applyFill="1" applyBorder="1"/>
    <xf numFmtId="0" fontId="14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 quotePrefix="1">
      <alignment vertical="top" wrapText="1"/>
    </xf>
    <xf numFmtId="10" fontId="8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10" fontId="12" fillId="0" borderId="0" xfId="0" applyNumberFormat="1" applyFont="1" applyFill="1"/>
    <xf numFmtId="0" fontId="5" fillId="0" borderId="1" xfId="0" applyNumberFormat="1" applyFont="1" applyFill="1" applyBorder="1"/>
    <xf numFmtId="0" fontId="5" fillId="2" borderId="1" xfId="0" applyNumberFormat="1" applyFont="1" applyFill="1" applyBorder="1"/>
    <xf numFmtId="0" fontId="5" fillId="2" borderId="1" xfId="0" applyFont="1" applyFill="1" applyBorder="1"/>
    <xf numFmtId="3" fontId="15" fillId="0" borderId="1" xfId="0" applyNumberFormat="1" applyFont="1" applyFill="1" applyBorder="1"/>
    <xf numFmtId="164" fontId="15" fillId="0" borderId="1" xfId="15" applyNumberFormat="1" applyFont="1" applyFill="1" applyBorder="1"/>
    <xf numFmtId="165" fontId="16" fillId="0" borderId="1" xfId="0" applyNumberFormat="1" applyFont="1" applyFill="1" applyBorder="1" applyAlignment="1" applyProtection="1">
      <alignment horizontal="right" vertical="top" wrapText="1"/>
      <protection/>
    </xf>
    <xf numFmtId="10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9" fontId="15" fillId="0" borderId="1" xfId="15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5" xfId="20"/>
    <cellStyle name="Normal 16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6"/>
  <sheetViews>
    <sheetView showZeros="0" tabSelected="1" view="pageBreakPreview" zoomScaleSheetLayoutView="100" workbookViewId="0" topLeftCell="A1">
      <pane xSplit="3" ySplit="1" topLeftCell="S2" activePane="bottomRight" state="frozen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5"/>
  <cols>
    <col min="1" max="1" width="12.421875" style="3" customWidth="1"/>
    <col min="2" max="2" width="6.7109375" style="3" customWidth="1"/>
    <col min="3" max="3" width="19.7109375" style="3" customWidth="1"/>
    <col min="4" max="7" width="14.8515625" style="3" customWidth="1"/>
    <col min="8" max="8" width="12.57421875" style="8" customWidth="1"/>
    <col min="9" max="9" width="12.421875" style="8" customWidth="1"/>
    <col min="10" max="10" width="12.00390625" style="8" customWidth="1"/>
    <col min="11" max="11" width="13.421875" style="8" customWidth="1"/>
    <col min="12" max="12" width="10.00390625" style="8" customWidth="1"/>
    <col min="13" max="13" width="12.7109375" style="16" bestFit="1" customWidth="1"/>
    <col min="14" max="14" width="9.421875" style="8" customWidth="1"/>
    <col min="15" max="15" width="12.7109375" style="8" customWidth="1"/>
    <col min="16" max="16" width="12.28125" style="8" customWidth="1"/>
    <col min="17" max="17" width="14.140625" style="8" customWidth="1"/>
    <col min="18" max="20" width="13.8515625" style="3" customWidth="1"/>
    <col min="21" max="21" width="3.8515625" style="16" customWidth="1"/>
    <col min="22" max="22" width="10.00390625" style="8" hidden="1" customWidth="1"/>
    <col min="23" max="23" width="14.28125" style="8" customWidth="1"/>
    <col min="24" max="24" width="16.00390625" style="8" customWidth="1"/>
    <col min="25" max="25" width="17.421875" style="8" customWidth="1"/>
    <col min="26" max="26" width="14.57421875" style="8" customWidth="1"/>
    <col min="27" max="27" width="14.00390625" style="8" customWidth="1"/>
    <col min="28" max="28" width="14.28125" style="8" customWidth="1"/>
    <col min="29" max="29" width="12.7109375" style="8" customWidth="1"/>
    <col min="30" max="16384" width="9.140625" style="8" customWidth="1"/>
  </cols>
  <sheetData>
    <row r="1" spans="1:29" s="31" customFormat="1" ht="150" customHeight="1">
      <c r="A1" s="29" t="s">
        <v>0</v>
      </c>
      <c r="B1" s="29" t="s">
        <v>1</v>
      </c>
      <c r="C1" s="29" t="s">
        <v>2</v>
      </c>
      <c r="D1" s="29" t="s">
        <v>270</v>
      </c>
      <c r="E1" s="29" t="s">
        <v>271</v>
      </c>
      <c r="F1" s="29" t="s">
        <v>272</v>
      </c>
      <c r="G1" s="29" t="s">
        <v>273</v>
      </c>
      <c r="H1" s="30" t="s">
        <v>278</v>
      </c>
      <c r="I1" s="31" t="s">
        <v>279</v>
      </c>
      <c r="J1" s="31" t="s">
        <v>281</v>
      </c>
      <c r="K1" s="31" t="s">
        <v>280</v>
      </c>
      <c r="L1" s="31" t="s">
        <v>277</v>
      </c>
      <c r="M1" s="32" t="s">
        <v>296</v>
      </c>
      <c r="N1" s="31" t="s">
        <v>295</v>
      </c>
      <c r="O1" s="31" t="s">
        <v>274</v>
      </c>
      <c r="P1" s="31" t="s">
        <v>275</v>
      </c>
      <c r="Q1" s="31" t="s">
        <v>276</v>
      </c>
      <c r="R1" s="33" t="s">
        <v>290</v>
      </c>
      <c r="S1" s="33" t="s">
        <v>291</v>
      </c>
      <c r="T1" s="33" t="s">
        <v>292</v>
      </c>
      <c r="U1" s="32"/>
      <c r="W1" s="34" t="s">
        <v>282</v>
      </c>
      <c r="X1" s="31" t="s">
        <v>283</v>
      </c>
      <c r="Y1" s="31" t="s">
        <v>285</v>
      </c>
      <c r="Z1" s="31" t="s">
        <v>299</v>
      </c>
      <c r="AA1" s="31" t="s">
        <v>284</v>
      </c>
      <c r="AB1" s="31" t="s">
        <v>293</v>
      </c>
      <c r="AC1" s="30" t="s">
        <v>298</v>
      </c>
    </row>
    <row r="2" spans="1:21" s="10" customFormat="1" ht="15">
      <c r="A2" s="1"/>
      <c r="B2" s="1"/>
      <c r="C2" s="1"/>
      <c r="D2" s="2"/>
      <c r="E2" s="2"/>
      <c r="F2" s="2"/>
      <c r="G2" s="2"/>
      <c r="H2" s="9"/>
      <c r="M2" s="15"/>
      <c r="N2" s="11"/>
      <c r="R2" s="17"/>
      <c r="S2" s="17"/>
      <c r="T2" s="17"/>
      <c r="U2" s="15"/>
    </row>
    <row r="3" spans="1:29" ht="15">
      <c r="A3" s="3" t="s">
        <v>3</v>
      </c>
      <c r="B3" s="4">
        <v>5101</v>
      </c>
      <c r="C3" s="3" t="s">
        <v>4</v>
      </c>
      <c r="D3" s="5">
        <v>19257436</v>
      </c>
      <c r="E3" s="5">
        <v>15611463</v>
      </c>
      <c r="F3" s="5">
        <v>16883250</v>
      </c>
      <c r="G3" s="5">
        <v>15427641</v>
      </c>
      <c r="H3" s="5">
        <f aca="true" t="shared" si="0" ref="H3:H34">ROUND((+D3+E3+F3+G3)/4,0)</f>
        <v>16794948</v>
      </c>
      <c r="I3" s="6">
        <v>138209.88999999998</v>
      </c>
      <c r="J3" s="7">
        <f aca="true" t="shared" si="1" ref="J3:J66">+I3/$H3</f>
        <v>0.008229253820851365</v>
      </c>
      <c r="K3" s="6">
        <v>3465942.22</v>
      </c>
      <c r="L3" s="7">
        <f aca="true" t="shared" si="2" ref="L3:L66">+K3/$H3</f>
        <v>0.20636814237233722</v>
      </c>
      <c r="M3" s="13">
        <v>0</v>
      </c>
      <c r="N3" s="7">
        <f aca="true" t="shared" si="3" ref="N3:N66">+M3/D3</f>
        <v>0</v>
      </c>
      <c r="O3" s="6">
        <v>-1478139</v>
      </c>
      <c r="P3" s="6">
        <v>467372</v>
      </c>
      <c r="Q3" s="6">
        <v>-2719156</v>
      </c>
      <c r="R3" s="23">
        <v>0.5948</v>
      </c>
      <c r="S3" s="23">
        <v>0.7072</v>
      </c>
      <c r="T3" s="35">
        <f>+ROUND((R3+S3)/2,4)</f>
        <v>0.651</v>
      </c>
      <c r="U3" s="13"/>
      <c r="W3" s="7" t="s">
        <v>297</v>
      </c>
      <c r="X3" s="7" t="str">
        <f aca="true" t="shared" si="4" ref="X3:X66">IF(J3&gt;15%,J3,"")</f>
        <v/>
      </c>
      <c r="Y3" s="7" t="str">
        <f aca="true" t="shared" si="5" ref="Y3:Y66">IF(L3&gt;50%,L3,"")</f>
        <v/>
      </c>
      <c r="Z3" s="7" t="str">
        <f aca="true" t="shared" si="6" ref="Z3:Z66">IF(N3&gt;5%,N3,"")</f>
        <v/>
      </c>
      <c r="AA3" s="8" t="str">
        <f aca="true" t="shared" si="7" ref="AA3:AA66">IF(AND(O3&lt;0,P3&lt;0,Q3&lt;0),1,"")</f>
        <v/>
      </c>
      <c r="AB3" s="22">
        <f aca="true" t="shared" si="8" ref="AB3:AB66">IF(T3&lt;T$268,T3,"")</f>
        <v>0.651</v>
      </c>
      <c r="AC3" s="8">
        <f aca="true" t="shared" si="9" ref="AC3:AC66">COUNTIF(W3:AB3,"&gt;0")</f>
        <v>1</v>
      </c>
    </row>
    <row r="4" spans="2:29" ht="15">
      <c r="B4" s="4">
        <v>5102</v>
      </c>
      <c r="C4" s="3" t="s">
        <v>5</v>
      </c>
      <c r="D4" s="5">
        <v>6998135</v>
      </c>
      <c r="E4" s="5">
        <v>6143529</v>
      </c>
      <c r="F4" s="5">
        <v>7299883</v>
      </c>
      <c r="G4" s="5">
        <v>6639799</v>
      </c>
      <c r="H4" s="5">
        <f t="shared" si="0"/>
        <v>6770337</v>
      </c>
      <c r="I4" s="6">
        <v>53343.229999999996</v>
      </c>
      <c r="J4" s="7">
        <f t="shared" si="1"/>
        <v>0.007878962302762771</v>
      </c>
      <c r="K4" s="6">
        <v>67071.86</v>
      </c>
      <c r="L4" s="7">
        <f t="shared" si="2"/>
        <v>0.009906723993207429</v>
      </c>
      <c r="M4" s="13">
        <v>0</v>
      </c>
      <c r="N4" s="7">
        <f t="shared" si="3"/>
        <v>0</v>
      </c>
      <c r="O4" s="6">
        <v>-606064</v>
      </c>
      <c r="P4" s="6">
        <v>3314805</v>
      </c>
      <c r="Q4" s="6">
        <v>-840070</v>
      </c>
      <c r="R4" s="23">
        <v>0.6693</v>
      </c>
      <c r="S4" s="23">
        <v>0.4915</v>
      </c>
      <c r="T4" s="35">
        <f aca="true" t="shared" si="10" ref="T4:T67">+ROUND((R4+S4)/2,4)</f>
        <v>0.5804</v>
      </c>
      <c r="U4" s="13"/>
      <c r="W4" s="7" t="s">
        <v>297</v>
      </c>
      <c r="X4" s="7" t="str">
        <f t="shared" si="4"/>
        <v/>
      </c>
      <c r="Y4" s="7" t="str">
        <f t="shared" si="5"/>
        <v/>
      </c>
      <c r="Z4" s="7" t="str">
        <f t="shared" si="6"/>
        <v/>
      </c>
      <c r="AA4" s="8" t="str">
        <f t="shared" si="7"/>
        <v/>
      </c>
      <c r="AB4" s="22">
        <f t="shared" si="8"/>
        <v>0.5804</v>
      </c>
      <c r="AC4" s="8">
        <f t="shared" si="9"/>
        <v>1</v>
      </c>
    </row>
    <row r="5" spans="2:29" ht="15">
      <c r="B5" s="4">
        <v>5103</v>
      </c>
      <c r="C5" s="3" t="s">
        <v>3</v>
      </c>
      <c r="D5" s="5">
        <v>53088260</v>
      </c>
      <c r="E5" s="5">
        <v>46015139</v>
      </c>
      <c r="F5" s="5">
        <v>42242356</v>
      </c>
      <c r="G5" s="5">
        <v>37014097</v>
      </c>
      <c r="H5" s="5">
        <f t="shared" si="0"/>
        <v>44589963</v>
      </c>
      <c r="I5" s="6">
        <v>725140.8800000008</v>
      </c>
      <c r="J5" s="7">
        <f t="shared" si="1"/>
        <v>0.016262423900194778</v>
      </c>
      <c r="K5" s="6">
        <v>5119189.78</v>
      </c>
      <c r="L5" s="7">
        <f t="shared" si="2"/>
        <v>0.11480587638074516</v>
      </c>
      <c r="M5" s="13">
        <v>0</v>
      </c>
      <c r="N5" s="7">
        <f t="shared" si="3"/>
        <v>0</v>
      </c>
      <c r="O5" s="6">
        <v>113425</v>
      </c>
      <c r="P5" s="6">
        <v>-2739243</v>
      </c>
      <c r="Q5" s="6">
        <v>-1025324</v>
      </c>
      <c r="R5" s="23">
        <v>0.7122</v>
      </c>
      <c r="S5" s="23">
        <v>0.5202</v>
      </c>
      <c r="T5" s="35">
        <f t="shared" si="10"/>
        <v>0.6162</v>
      </c>
      <c r="U5" s="13"/>
      <c r="W5" s="7" t="s">
        <v>297</v>
      </c>
      <c r="X5" s="7" t="str">
        <f t="shared" si="4"/>
        <v/>
      </c>
      <c r="Y5" s="7" t="str">
        <f t="shared" si="5"/>
        <v/>
      </c>
      <c r="Z5" s="7" t="str">
        <f t="shared" si="6"/>
        <v/>
      </c>
      <c r="AA5" s="8" t="str">
        <f t="shared" si="7"/>
        <v/>
      </c>
      <c r="AB5" s="22">
        <f t="shared" si="8"/>
        <v>0.6162</v>
      </c>
      <c r="AC5" s="8">
        <f t="shared" si="9"/>
        <v>1</v>
      </c>
    </row>
    <row r="6" spans="2:29" ht="15">
      <c r="B6" s="4">
        <v>5104</v>
      </c>
      <c r="C6" s="3" t="s">
        <v>6</v>
      </c>
      <c r="D6" s="5">
        <v>20543250</v>
      </c>
      <c r="E6" s="5">
        <v>20958198</v>
      </c>
      <c r="F6" s="5">
        <v>22891595</v>
      </c>
      <c r="G6" s="5">
        <v>17517085</v>
      </c>
      <c r="H6" s="5">
        <f t="shared" si="0"/>
        <v>20477532</v>
      </c>
      <c r="I6" s="6">
        <v>2485024.4600000004</v>
      </c>
      <c r="J6" s="7">
        <f t="shared" si="1"/>
        <v>0.1213537090309516</v>
      </c>
      <c r="K6" s="6">
        <v>3811762.33</v>
      </c>
      <c r="L6" s="7">
        <f t="shared" si="2"/>
        <v>0.18614363928231195</v>
      </c>
      <c r="M6" s="13">
        <v>790581</v>
      </c>
      <c r="N6" s="7">
        <f t="shared" si="3"/>
        <v>0.03848373553356942</v>
      </c>
      <c r="O6" s="6">
        <v>611398</v>
      </c>
      <c r="P6" s="6">
        <v>3068230</v>
      </c>
      <c r="Q6" s="6">
        <v>554688</v>
      </c>
      <c r="R6" s="23">
        <v>0.7683</v>
      </c>
      <c r="S6" s="23">
        <v>0.6969</v>
      </c>
      <c r="T6" s="35">
        <f t="shared" si="10"/>
        <v>0.7326</v>
      </c>
      <c r="U6" s="13"/>
      <c r="W6" s="7" t="s">
        <v>297</v>
      </c>
      <c r="X6" s="7" t="str">
        <f t="shared" si="4"/>
        <v/>
      </c>
      <c r="Y6" s="7" t="str">
        <f t="shared" si="5"/>
        <v/>
      </c>
      <c r="Z6" s="7" t="str">
        <f t="shared" si="6"/>
        <v/>
      </c>
      <c r="AA6" s="8" t="str">
        <f t="shared" si="7"/>
        <v/>
      </c>
      <c r="AB6" s="22" t="str">
        <f t="shared" si="8"/>
        <v/>
      </c>
      <c r="AC6" s="8">
        <f t="shared" si="9"/>
        <v>0</v>
      </c>
    </row>
    <row r="7" spans="2:29" ht="15">
      <c r="B7" s="4">
        <v>5105</v>
      </c>
      <c r="C7" s="3" t="s">
        <v>7</v>
      </c>
      <c r="D7" s="5">
        <v>8628364</v>
      </c>
      <c r="E7" s="5">
        <v>11555036</v>
      </c>
      <c r="F7" s="5">
        <v>10454195</v>
      </c>
      <c r="G7" s="5">
        <v>7542780</v>
      </c>
      <c r="H7" s="5">
        <f t="shared" si="0"/>
        <v>9545094</v>
      </c>
      <c r="I7" s="6">
        <v>1293238.6800000002</v>
      </c>
      <c r="J7" s="7">
        <f t="shared" si="1"/>
        <v>0.13548726497612282</v>
      </c>
      <c r="K7" s="6">
        <v>942471.72</v>
      </c>
      <c r="L7" s="7">
        <f t="shared" si="2"/>
        <v>0.09873886207930482</v>
      </c>
      <c r="M7" s="13">
        <v>0</v>
      </c>
      <c r="N7" s="7">
        <f t="shared" si="3"/>
        <v>0</v>
      </c>
      <c r="O7" s="6">
        <v>-2234408</v>
      </c>
      <c r="P7" s="6">
        <v>2751413</v>
      </c>
      <c r="Q7" s="6">
        <v>385497</v>
      </c>
      <c r="R7" s="23">
        <v>0.6689</v>
      </c>
      <c r="S7" s="23">
        <v>0.6311</v>
      </c>
      <c r="T7" s="35">
        <f t="shared" si="10"/>
        <v>0.65</v>
      </c>
      <c r="U7" s="13"/>
      <c r="W7" s="7" t="s">
        <v>297</v>
      </c>
      <c r="X7" s="7" t="str">
        <f t="shared" si="4"/>
        <v/>
      </c>
      <c r="Y7" s="7" t="str">
        <f t="shared" si="5"/>
        <v/>
      </c>
      <c r="Z7" s="7" t="str">
        <f t="shared" si="6"/>
        <v/>
      </c>
      <c r="AA7" s="8" t="str">
        <f t="shared" si="7"/>
        <v/>
      </c>
      <c r="AB7" s="22">
        <f t="shared" si="8"/>
        <v>0.65</v>
      </c>
      <c r="AC7" s="8">
        <f t="shared" si="9"/>
        <v>1</v>
      </c>
    </row>
    <row r="8" spans="2:29" ht="15">
      <c r="B8" s="40">
        <v>5106</v>
      </c>
      <c r="C8" s="41" t="s">
        <v>8</v>
      </c>
      <c r="D8" s="5">
        <v>3620328</v>
      </c>
      <c r="E8" s="5">
        <v>3729510</v>
      </c>
      <c r="F8" s="5">
        <v>3214243</v>
      </c>
      <c r="G8" s="5">
        <v>3053948</v>
      </c>
      <c r="H8" s="5">
        <f t="shared" si="0"/>
        <v>3404507</v>
      </c>
      <c r="I8" s="6">
        <v>1291195.0099999998</v>
      </c>
      <c r="J8" s="7">
        <f t="shared" si="1"/>
        <v>0.37926049498503006</v>
      </c>
      <c r="K8" s="6">
        <v>692292.3</v>
      </c>
      <c r="L8" s="7">
        <f t="shared" si="2"/>
        <v>0.20334582951364177</v>
      </c>
      <c r="M8" s="13">
        <v>995965</v>
      </c>
      <c r="N8" s="7">
        <f t="shared" si="3"/>
        <v>0.2751035265312977</v>
      </c>
      <c r="O8" s="6">
        <v>-376745</v>
      </c>
      <c r="P8" s="6">
        <v>611738</v>
      </c>
      <c r="Q8" s="6">
        <v>-210179</v>
      </c>
      <c r="R8" s="23">
        <v>0.7865</v>
      </c>
      <c r="S8" s="23">
        <v>0.5961</v>
      </c>
      <c r="T8" s="35">
        <f t="shared" si="10"/>
        <v>0.6913</v>
      </c>
      <c r="U8" s="13"/>
      <c r="W8" s="7">
        <v>0.2972945080499376</v>
      </c>
      <c r="X8" s="7">
        <f t="shared" si="4"/>
        <v>0.37926049498503006</v>
      </c>
      <c r="Y8" s="7" t="str">
        <f t="shared" si="5"/>
        <v/>
      </c>
      <c r="Z8" s="7">
        <f t="shared" si="6"/>
        <v>0.2751035265312977</v>
      </c>
      <c r="AA8" s="8" t="str">
        <f t="shared" si="7"/>
        <v/>
      </c>
      <c r="AB8" s="22" t="str">
        <f t="shared" si="8"/>
        <v/>
      </c>
      <c r="AC8" s="8">
        <f t="shared" si="9"/>
        <v>3</v>
      </c>
    </row>
    <row r="9" spans="2:29" ht="15">
      <c r="B9" s="4">
        <v>5107</v>
      </c>
      <c r="C9" s="3" t="s">
        <v>9</v>
      </c>
      <c r="D9" s="5">
        <v>28475930</v>
      </c>
      <c r="E9" s="5">
        <v>26044658</v>
      </c>
      <c r="F9" s="5">
        <v>25952192</v>
      </c>
      <c r="G9" s="5">
        <v>22127790</v>
      </c>
      <c r="H9" s="5">
        <f t="shared" si="0"/>
        <v>25650143</v>
      </c>
      <c r="I9" s="6">
        <v>311013.82000000053</v>
      </c>
      <c r="J9" s="7">
        <f t="shared" si="1"/>
        <v>0.012125227527971308</v>
      </c>
      <c r="K9" s="6">
        <v>1566980.64</v>
      </c>
      <c r="L9" s="7">
        <f t="shared" si="2"/>
        <v>0.061090522575254255</v>
      </c>
      <c r="M9" s="13">
        <v>0</v>
      </c>
      <c r="N9" s="7">
        <f t="shared" si="3"/>
        <v>0</v>
      </c>
      <c r="O9" s="6">
        <v>-1559900</v>
      </c>
      <c r="P9" s="6">
        <v>741955</v>
      </c>
      <c r="Q9" s="6">
        <v>21932</v>
      </c>
      <c r="R9" s="23">
        <v>0.6741</v>
      </c>
      <c r="S9" s="23">
        <v>0.4409</v>
      </c>
      <c r="T9" s="35">
        <f t="shared" si="10"/>
        <v>0.5575</v>
      </c>
      <c r="U9" s="13"/>
      <c r="W9" s="7" t="s">
        <v>297</v>
      </c>
      <c r="X9" s="7" t="str">
        <f t="shared" si="4"/>
        <v/>
      </c>
      <c r="Y9" s="7" t="str">
        <f t="shared" si="5"/>
        <v/>
      </c>
      <c r="Z9" s="7" t="str">
        <f t="shared" si="6"/>
        <v/>
      </c>
      <c r="AA9" s="8" t="str">
        <f t="shared" si="7"/>
        <v/>
      </c>
      <c r="AB9" s="22">
        <f t="shared" si="8"/>
        <v>0.5575</v>
      </c>
      <c r="AC9" s="8">
        <f t="shared" si="9"/>
        <v>1</v>
      </c>
    </row>
    <row r="10" spans="2:29" ht="15">
      <c r="B10" s="4">
        <v>5108</v>
      </c>
      <c r="C10" s="3" t="s">
        <v>10</v>
      </c>
      <c r="D10" s="5">
        <v>14361450</v>
      </c>
      <c r="E10" s="5">
        <v>13129335</v>
      </c>
      <c r="F10" s="5">
        <v>12750716</v>
      </c>
      <c r="G10" s="5">
        <v>13131574</v>
      </c>
      <c r="H10" s="5">
        <f t="shared" si="0"/>
        <v>13343269</v>
      </c>
      <c r="I10" s="6">
        <v>447945.9300000004</v>
      </c>
      <c r="J10" s="7">
        <f t="shared" si="1"/>
        <v>0.033570928533330206</v>
      </c>
      <c r="K10" s="6">
        <v>988673.82</v>
      </c>
      <c r="L10" s="7">
        <f t="shared" si="2"/>
        <v>0.07409532251804261</v>
      </c>
      <c r="M10" s="13">
        <v>0</v>
      </c>
      <c r="N10" s="7">
        <f t="shared" si="3"/>
        <v>0</v>
      </c>
      <c r="O10" s="6">
        <v>-1224768</v>
      </c>
      <c r="P10" s="6">
        <v>2624554</v>
      </c>
      <c r="Q10" s="6">
        <v>-1476126</v>
      </c>
      <c r="R10" s="23">
        <v>0.4357</v>
      </c>
      <c r="S10" s="23">
        <v>0.5661</v>
      </c>
      <c r="T10" s="35">
        <f t="shared" si="10"/>
        <v>0.5009</v>
      </c>
      <c r="U10" s="13"/>
      <c r="W10" s="7" t="s">
        <v>297</v>
      </c>
      <c r="X10" s="7" t="str">
        <f t="shared" si="4"/>
        <v/>
      </c>
      <c r="Y10" s="7" t="str">
        <f t="shared" si="5"/>
        <v/>
      </c>
      <c r="Z10" s="7" t="str">
        <f t="shared" si="6"/>
        <v/>
      </c>
      <c r="AA10" s="8" t="str">
        <f t="shared" si="7"/>
        <v/>
      </c>
      <c r="AB10" s="22">
        <f t="shared" si="8"/>
        <v>0.5009</v>
      </c>
      <c r="AC10" s="8">
        <f t="shared" si="9"/>
        <v>1</v>
      </c>
    </row>
    <row r="11" spans="2:29" ht="15">
      <c r="B11" s="4">
        <v>5109</v>
      </c>
      <c r="C11" s="3" t="s">
        <v>11</v>
      </c>
      <c r="D11" s="5">
        <v>21543478</v>
      </c>
      <c r="E11" s="5">
        <v>22023003</v>
      </c>
      <c r="F11" s="5">
        <v>22650032</v>
      </c>
      <c r="G11" s="5">
        <v>20541588</v>
      </c>
      <c r="H11" s="5">
        <f t="shared" si="0"/>
        <v>21689525</v>
      </c>
      <c r="I11" s="6">
        <v>699157.2999999984</v>
      </c>
      <c r="J11" s="7">
        <f t="shared" si="1"/>
        <v>0.032234790757289446</v>
      </c>
      <c r="K11" s="6">
        <v>14137160.94</v>
      </c>
      <c r="L11" s="7">
        <f t="shared" si="2"/>
        <v>0.6517967055525651</v>
      </c>
      <c r="M11" s="13">
        <v>600630</v>
      </c>
      <c r="N11" s="7">
        <f t="shared" si="3"/>
        <v>0.027879899429423604</v>
      </c>
      <c r="O11" s="6">
        <v>1589878</v>
      </c>
      <c r="P11" s="6">
        <v>-1386329</v>
      </c>
      <c r="Q11" s="6">
        <v>1978493</v>
      </c>
      <c r="R11" s="23">
        <v>0.7921</v>
      </c>
      <c r="S11" s="23">
        <v>0.5825</v>
      </c>
      <c r="T11" s="35">
        <f t="shared" si="10"/>
        <v>0.6873</v>
      </c>
      <c r="U11" s="13"/>
      <c r="W11" s="7" t="s">
        <v>297</v>
      </c>
      <c r="X11" s="7" t="str">
        <f t="shared" si="4"/>
        <v/>
      </c>
      <c r="Y11" s="7">
        <f t="shared" si="5"/>
        <v>0.6517967055525651</v>
      </c>
      <c r="Z11" s="7" t="str">
        <f t="shared" si="6"/>
        <v/>
      </c>
      <c r="AA11" s="8" t="str">
        <f t="shared" si="7"/>
        <v/>
      </c>
      <c r="AB11" s="22" t="str">
        <f t="shared" si="8"/>
        <v/>
      </c>
      <c r="AC11" s="8">
        <f t="shared" si="9"/>
        <v>1</v>
      </c>
    </row>
    <row r="12" spans="2:29" ht="15">
      <c r="B12" s="4">
        <v>5110</v>
      </c>
      <c r="C12" s="3" t="s">
        <v>12</v>
      </c>
      <c r="D12" s="5">
        <v>8744164</v>
      </c>
      <c r="E12" s="5">
        <v>10114205</v>
      </c>
      <c r="F12" s="5">
        <v>9497913</v>
      </c>
      <c r="G12" s="5">
        <v>8166161</v>
      </c>
      <c r="H12" s="5">
        <f t="shared" si="0"/>
        <v>9130611</v>
      </c>
      <c r="I12" s="6">
        <v>353112.35999999987</v>
      </c>
      <c r="J12" s="7">
        <f t="shared" si="1"/>
        <v>0.03867346445927878</v>
      </c>
      <c r="K12" s="6">
        <v>1695491.73</v>
      </c>
      <c r="L12" s="7">
        <f t="shared" si="2"/>
        <v>0.1856931294083167</v>
      </c>
      <c r="M12" s="13">
        <v>0</v>
      </c>
      <c r="N12" s="7">
        <f t="shared" si="3"/>
        <v>0</v>
      </c>
      <c r="O12" s="6">
        <v>46458</v>
      </c>
      <c r="P12" s="6">
        <v>2060922</v>
      </c>
      <c r="Q12" s="6">
        <v>-197346</v>
      </c>
      <c r="R12" s="23">
        <v>0.7713</v>
      </c>
      <c r="S12" s="23">
        <v>0.6706</v>
      </c>
      <c r="T12" s="35">
        <f t="shared" si="10"/>
        <v>0.721</v>
      </c>
      <c r="U12" s="13"/>
      <c r="W12" s="7" t="s">
        <v>297</v>
      </c>
      <c r="X12" s="7" t="str">
        <f t="shared" si="4"/>
        <v/>
      </c>
      <c r="Y12" s="7" t="str">
        <f t="shared" si="5"/>
        <v/>
      </c>
      <c r="Z12" s="7" t="str">
        <f t="shared" si="6"/>
        <v/>
      </c>
      <c r="AA12" s="8" t="str">
        <f t="shared" si="7"/>
        <v/>
      </c>
      <c r="AB12" s="22" t="str">
        <f t="shared" si="8"/>
        <v/>
      </c>
      <c r="AC12" s="8">
        <f t="shared" si="9"/>
        <v>0</v>
      </c>
    </row>
    <row r="13" spans="2:29" ht="15">
      <c r="B13" s="40">
        <v>5111</v>
      </c>
      <c r="C13" s="41" t="s">
        <v>13</v>
      </c>
      <c r="D13" s="5">
        <v>8578337</v>
      </c>
      <c r="E13" s="5">
        <v>10152333</v>
      </c>
      <c r="F13" s="5">
        <v>7729051</v>
      </c>
      <c r="G13" s="5">
        <v>7122591</v>
      </c>
      <c r="H13" s="5">
        <f t="shared" si="0"/>
        <v>8395578</v>
      </c>
      <c r="I13" s="6">
        <v>4116091.2399999993</v>
      </c>
      <c r="J13" s="7">
        <f t="shared" si="1"/>
        <v>0.4902689534895631</v>
      </c>
      <c r="K13" s="6">
        <v>2367754.98</v>
      </c>
      <c r="L13" s="7">
        <f t="shared" si="2"/>
        <v>0.28202405837930394</v>
      </c>
      <c r="M13" s="13">
        <v>3745296</v>
      </c>
      <c r="N13" s="7">
        <f t="shared" si="3"/>
        <v>0.43659930823421833</v>
      </c>
      <c r="O13" s="6">
        <v>-1841960</v>
      </c>
      <c r="P13" s="6">
        <v>3885950</v>
      </c>
      <c r="Q13" s="6">
        <v>-1194503</v>
      </c>
      <c r="R13" s="23">
        <v>0.6085</v>
      </c>
      <c r="S13" s="23">
        <v>0.3988</v>
      </c>
      <c r="T13" s="35">
        <f t="shared" si="10"/>
        <v>0.5037</v>
      </c>
      <c r="U13" s="13"/>
      <c r="W13" s="7" t="s">
        <v>297</v>
      </c>
      <c r="X13" s="7">
        <f t="shared" si="4"/>
        <v>0.4902689534895631</v>
      </c>
      <c r="Y13" s="7" t="str">
        <f t="shared" si="5"/>
        <v/>
      </c>
      <c r="Z13" s="7">
        <f t="shared" si="6"/>
        <v>0.43659930823421833</v>
      </c>
      <c r="AA13" s="8" t="str">
        <f t="shared" si="7"/>
        <v/>
      </c>
      <c r="AB13" s="22">
        <f t="shared" si="8"/>
        <v>0.5037</v>
      </c>
      <c r="AC13" s="8">
        <f t="shared" si="9"/>
        <v>3</v>
      </c>
    </row>
    <row r="14" spans="2:29" ht="15">
      <c r="B14" s="40">
        <v>5112</v>
      </c>
      <c r="C14" s="41" t="s">
        <v>14</v>
      </c>
      <c r="D14" s="5">
        <v>4167843</v>
      </c>
      <c r="E14" s="5">
        <v>4059195</v>
      </c>
      <c r="F14" s="5">
        <v>4927760</v>
      </c>
      <c r="G14" s="5">
        <v>4270855</v>
      </c>
      <c r="H14" s="5">
        <f t="shared" si="0"/>
        <v>4356413</v>
      </c>
      <c r="I14" s="6">
        <v>1932756.1400000001</v>
      </c>
      <c r="J14" s="7">
        <f t="shared" si="1"/>
        <v>0.4436576926935073</v>
      </c>
      <c r="K14" s="6">
        <v>452772.47</v>
      </c>
      <c r="L14" s="7">
        <f t="shared" si="2"/>
        <v>0.10393240264410192</v>
      </c>
      <c r="M14" s="13">
        <v>1268618</v>
      </c>
      <c r="N14" s="7">
        <f t="shared" si="3"/>
        <v>0.30438238676456864</v>
      </c>
      <c r="O14" s="6">
        <v>-266208</v>
      </c>
      <c r="P14" s="6">
        <v>-689840</v>
      </c>
      <c r="Q14" s="6">
        <v>565504</v>
      </c>
      <c r="R14" s="23">
        <v>0.6579</v>
      </c>
      <c r="S14" s="23">
        <v>0.7368</v>
      </c>
      <c r="T14" s="35">
        <f t="shared" si="10"/>
        <v>0.6974</v>
      </c>
      <c r="U14" s="13"/>
      <c r="W14" s="7">
        <v>0.21155187017371735</v>
      </c>
      <c r="X14" s="7">
        <f t="shared" si="4"/>
        <v>0.4436576926935073</v>
      </c>
      <c r="Y14" s="7" t="str">
        <f t="shared" si="5"/>
        <v/>
      </c>
      <c r="Z14" s="7">
        <f t="shared" si="6"/>
        <v>0.30438238676456864</v>
      </c>
      <c r="AA14" s="8" t="str">
        <f t="shared" si="7"/>
        <v/>
      </c>
      <c r="AB14" s="22" t="str">
        <f t="shared" si="8"/>
        <v/>
      </c>
      <c r="AC14" s="8">
        <f t="shared" si="9"/>
        <v>3</v>
      </c>
    </row>
    <row r="15" spans="2:29" ht="15">
      <c r="B15" s="4">
        <v>5113</v>
      </c>
      <c r="C15" s="3" t="s">
        <v>15</v>
      </c>
      <c r="D15" s="5">
        <v>6329772</v>
      </c>
      <c r="E15" s="5">
        <v>5790554</v>
      </c>
      <c r="F15" s="5">
        <v>5785166</v>
      </c>
      <c r="G15" s="5">
        <v>5279652</v>
      </c>
      <c r="H15" s="5">
        <f t="shared" si="0"/>
        <v>5796286</v>
      </c>
      <c r="I15" s="6">
        <v>48065.26</v>
      </c>
      <c r="J15" s="7">
        <f t="shared" si="1"/>
        <v>0.008292423803794361</v>
      </c>
      <c r="K15" s="6">
        <v>0</v>
      </c>
      <c r="L15" s="7">
        <f t="shared" si="2"/>
        <v>0</v>
      </c>
      <c r="M15" s="13">
        <v>64837</v>
      </c>
      <c r="N15" s="7">
        <f t="shared" si="3"/>
        <v>0.010243180955017021</v>
      </c>
      <c r="O15" s="6">
        <v>263610</v>
      </c>
      <c r="P15" s="6">
        <v>1994748</v>
      </c>
      <c r="Q15" s="6">
        <v>-601190</v>
      </c>
      <c r="R15" s="23">
        <v>0.7874</v>
      </c>
      <c r="S15" s="23">
        <v>0.6824</v>
      </c>
      <c r="T15" s="35">
        <f t="shared" si="10"/>
        <v>0.7349</v>
      </c>
      <c r="U15" s="13"/>
      <c r="W15" s="7" t="s">
        <v>297</v>
      </c>
      <c r="X15" s="7" t="str">
        <f t="shared" si="4"/>
        <v/>
      </c>
      <c r="Y15" s="7" t="str">
        <f t="shared" si="5"/>
        <v/>
      </c>
      <c r="Z15" s="7" t="str">
        <f t="shared" si="6"/>
        <v/>
      </c>
      <c r="AA15" s="8" t="str">
        <f t="shared" si="7"/>
        <v/>
      </c>
      <c r="AB15" s="22" t="str">
        <f t="shared" si="8"/>
        <v/>
      </c>
      <c r="AC15" s="8">
        <f t="shared" si="9"/>
        <v>0</v>
      </c>
    </row>
    <row r="16" spans="2:29" ht="15">
      <c r="B16" s="4">
        <v>5114</v>
      </c>
      <c r="C16" s="3" t="s">
        <v>16</v>
      </c>
      <c r="D16" s="5">
        <v>7025628</v>
      </c>
      <c r="E16" s="5">
        <v>6782024</v>
      </c>
      <c r="F16" s="5">
        <v>6094699</v>
      </c>
      <c r="G16" s="5">
        <v>5526039</v>
      </c>
      <c r="H16" s="5">
        <f t="shared" si="0"/>
        <v>6357098</v>
      </c>
      <c r="I16" s="6">
        <v>174322.06000000023</v>
      </c>
      <c r="J16" s="7">
        <f t="shared" si="1"/>
        <v>0.027421641132479038</v>
      </c>
      <c r="K16" s="6">
        <v>429539.74</v>
      </c>
      <c r="L16" s="7">
        <f t="shared" si="2"/>
        <v>0.06756852576442898</v>
      </c>
      <c r="M16" s="13">
        <v>0</v>
      </c>
      <c r="N16" s="7">
        <f t="shared" si="3"/>
        <v>0</v>
      </c>
      <c r="O16" s="6">
        <v>68837</v>
      </c>
      <c r="P16" s="6">
        <v>1157321</v>
      </c>
      <c r="Q16" s="6">
        <v>-975510</v>
      </c>
      <c r="R16" s="23">
        <v>0.7969</v>
      </c>
      <c r="S16" s="23">
        <v>0.792</v>
      </c>
      <c r="T16" s="35">
        <f t="shared" si="10"/>
        <v>0.7945</v>
      </c>
      <c r="U16" s="13"/>
      <c r="W16" s="7" t="s">
        <v>297</v>
      </c>
      <c r="X16" s="7" t="str">
        <f t="shared" si="4"/>
        <v/>
      </c>
      <c r="Y16" s="7" t="str">
        <f t="shared" si="5"/>
        <v/>
      </c>
      <c r="Z16" s="7" t="str">
        <f t="shared" si="6"/>
        <v/>
      </c>
      <c r="AA16" s="8" t="str">
        <f t="shared" si="7"/>
        <v/>
      </c>
      <c r="AB16" s="22" t="str">
        <f t="shared" si="8"/>
        <v/>
      </c>
      <c r="AC16" s="8">
        <f t="shared" si="9"/>
        <v>0</v>
      </c>
    </row>
    <row r="17" spans="1:29" ht="15">
      <c r="A17" s="3" t="s">
        <v>17</v>
      </c>
      <c r="B17" s="4">
        <v>5201</v>
      </c>
      <c r="C17" s="3" t="s">
        <v>18</v>
      </c>
      <c r="D17" s="5">
        <v>15250420</v>
      </c>
      <c r="E17" s="5">
        <v>13956736</v>
      </c>
      <c r="F17" s="5">
        <v>12469313</v>
      </c>
      <c r="G17" s="5">
        <v>12413786</v>
      </c>
      <c r="H17" s="5">
        <f t="shared" si="0"/>
        <v>13522564</v>
      </c>
      <c r="I17" s="6">
        <v>84013.59999999896</v>
      </c>
      <c r="J17" s="7">
        <f t="shared" si="1"/>
        <v>0.006212845433750505</v>
      </c>
      <c r="K17" s="6">
        <v>1156491.75</v>
      </c>
      <c r="L17" s="7">
        <f t="shared" si="2"/>
        <v>0.08552311159333392</v>
      </c>
      <c r="M17" s="13">
        <v>0</v>
      </c>
      <c r="N17" s="7">
        <f t="shared" si="3"/>
        <v>0</v>
      </c>
      <c r="O17" s="6">
        <v>1151669</v>
      </c>
      <c r="P17" s="6">
        <v>1271713</v>
      </c>
      <c r="Q17" s="6">
        <v>1135297</v>
      </c>
      <c r="R17" s="23">
        <v>0.7314</v>
      </c>
      <c r="S17" s="23">
        <v>0.5818</v>
      </c>
      <c r="T17" s="35">
        <f t="shared" si="10"/>
        <v>0.6566</v>
      </c>
      <c r="U17" s="13"/>
      <c r="W17" s="7" t="s">
        <v>297</v>
      </c>
      <c r="X17" s="7" t="str">
        <f t="shared" si="4"/>
        <v/>
      </c>
      <c r="Y17" s="7" t="str">
        <f t="shared" si="5"/>
        <v/>
      </c>
      <c r="Z17" s="7" t="str">
        <f t="shared" si="6"/>
        <v/>
      </c>
      <c r="AA17" s="8" t="str">
        <f t="shared" si="7"/>
        <v/>
      </c>
      <c r="AB17" s="22">
        <f t="shared" si="8"/>
        <v>0.6566</v>
      </c>
      <c r="AC17" s="8">
        <f t="shared" si="9"/>
        <v>1</v>
      </c>
    </row>
    <row r="18" spans="2:29" ht="15">
      <c r="B18" s="4">
        <v>5202</v>
      </c>
      <c r="C18" s="3" t="s">
        <v>17</v>
      </c>
      <c r="D18" s="5">
        <v>167902988</v>
      </c>
      <c r="E18" s="5">
        <v>156615570</v>
      </c>
      <c r="F18" s="5">
        <v>141963121</v>
      </c>
      <c r="G18" s="5">
        <v>128185145</v>
      </c>
      <c r="H18" s="5">
        <f t="shared" si="0"/>
        <v>148666706</v>
      </c>
      <c r="I18" s="6">
        <v>11053296.219999986</v>
      </c>
      <c r="J18" s="7">
        <f t="shared" si="1"/>
        <v>0.07434950647255201</v>
      </c>
      <c r="K18" s="6">
        <v>101969541.52</v>
      </c>
      <c r="L18" s="7">
        <f t="shared" si="2"/>
        <v>0.6858935955707527</v>
      </c>
      <c r="M18" s="13">
        <v>0</v>
      </c>
      <c r="N18" s="7">
        <f t="shared" si="3"/>
        <v>0</v>
      </c>
      <c r="O18" s="6">
        <v>-2790051</v>
      </c>
      <c r="P18" s="6">
        <v>5802478</v>
      </c>
      <c r="Q18" s="6">
        <v>-13938172</v>
      </c>
      <c r="R18" s="23">
        <v>0.6935</v>
      </c>
      <c r="S18" s="23">
        <v>0.63</v>
      </c>
      <c r="T18" s="35">
        <f t="shared" si="10"/>
        <v>0.6618</v>
      </c>
      <c r="U18" s="13"/>
      <c r="W18" s="7" t="s">
        <v>297</v>
      </c>
      <c r="X18" s="7" t="str">
        <f t="shared" si="4"/>
        <v/>
      </c>
      <c r="Y18" s="7">
        <f t="shared" si="5"/>
        <v>0.6858935955707527</v>
      </c>
      <c r="Z18" s="7" t="str">
        <f t="shared" si="6"/>
        <v/>
      </c>
      <c r="AA18" s="8" t="str">
        <f t="shared" si="7"/>
        <v/>
      </c>
      <c r="AB18" s="22" t="str">
        <f t="shared" si="8"/>
        <v/>
      </c>
      <c r="AC18" s="8">
        <f t="shared" si="9"/>
        <v>1</v>
      </c>
    </row>
    <row r="19" spans="2:29" ht="15">
      <c r="B19" s="4">
        <v>5203</v>
      </c>
      <c r="C19" s="3" t="s">
        <v>19</v>
      </c>
      <c r="D19" s="5">
        <v>8515944</v>
      </c>
      <c r="E19" s="5">
        <v>9794308</v>
      </c>
      <c r="F19" s="5">
        <v>8120133</v>
      </c>
      <c r="G19" s="5">
        <v>6866093</v>
      </c>
      <c r="H19" s="5">
        <f t="shared" si="0"/>
        <v>8324120</v>
      </c>
      <c r="I19" s="6">
        <v>686078.76</v>
      </c>
      <c r="J19" s="7">
        <f t="shared" si="1"/>
        <v>0.08242057538814913</v>
      </c>
      <c r="K19" s="6">
        <v>833218.58</v>
      </c>
      <c r="L19" s="7">
        <f t="shared" si="2"/>
        <v>0.10009689672902361</v>
      </c>
      <c r="M19" s="13">
        <v>0</v>
      </c>
      <c r="N19" s="7">
        <f t="shared" si="3"/>
        <v>0</v>
      </c>
      <c r="O19" s="6">
        <v>566415</v>
      </c>
      <c r="P19" s="6">
        <v>-524793</v>
      </c>
      <c r="Q19" s="6">
        <v>480326</v>
      </c>
      <c r="R19" s="23">
        <v>0.9606</v>
      </c>
      <c r="S19" s="23">
        <v>0.621</v>
      </c>
      <c r="T19" s="35">
        <f t="shared" si="10"/>
        <v>0.7908</v>
      </c>
      <c r="U19" s="13"/>
      <c r="W19" s="7" t="s">
        <v>297</v>
      </c>
      <c r="X19" s="7" t="str">
        <f t="shared" si="4"/>
        <v/>
      </c>
      <c r="Y19" s="7" t="str">
        <f t="shared" si="5"/>
        <v/>
      </c>
      <c r="Z19" s="7" t="str">
        <f t="shared" si="6"/>
        <v/>
      </c>
      <c r="AA19" s="8" t="str">
        <f t="shared" si="7"/>
        <v/>
      </c>
      <c r="AB19" s="22" t="str">
        <f t="shared" si="8"/>
        <v/>
      </c>
      <c r="AC19" s="8">
        <f t="shared" si="9"/>
        <v>0</v>
      </c>
    </row>
    <row r="20" spans="2:29" ht="15">
      <c r="B20" s="4">
        <v>5204</v>
      </c>
      <c r="C20" s="3" t="s">
        <v>20</v>
      </c>
      <c r="D20" s="5">
        <v>16709426</v>
      </c>
      <c r="E20" s="5">
        <v>14801158</v>
      </c>
      <c r="F20" s="5">
        <v>14367198</v>
      </c>
      <c r="G20" s="5">
        <v>13300427</v>
      </c>
      <c r="H20" s="5">
        <f t="shared" si="0"/>
        <v>14794552</v>
      </c>
      <c r="I20" s="6">
        <v>124360.07999999885</v>
      </c>
      <c r="J20" s="7">
        <f t="shared" si="1"/>
        <v>0.008405802352108997</v>
      </c>
      <c r="K20" s="6">
        <v>118283.44</v>
      </c>
      <c r="L20" s="7">
        <f t="shared" si="2"/>
        <v>0.007995067373449362</v>
      </c>
      <c r="M20" s="13">
        <v>0</v>
      </c>
      <c r="N20" s="7">
        <f t="shared" si="3"/>
        <v>0</v>
      </c>
      <c r="O20" s="6">
        <v>2545854</v>
      </c>
      <c r="P20" s="6">
        <v>-1062577</v>
      </c>
      <c r="Q20" s="6">
        <v>-219980</v>
      </c>
      <c r="R20" s="23">
        <v>0.7972</v>
      </c>
      <c r="S20" s="23">
        <v>0.5988</v>
      </c>
      <c r="T20" s="35">
        <f t="shared" si="10"/>
        <v>0.698</v>
      </c>
      <c r="U20" s="13"/>
      <c r="W20" s="7" t="s">
        <v>297</v>
      </c>
      <c r="X20" s="7" t="str">
        <f t="shared" si="4"/>
        <v/>
      </c>
      <c r="Y20" s="7" t="str">
        <f t="shared" si="5"/>
        <v/>
      </c>
      <c r="Z20" s="7" t="str">
        <f t="shared" si="6"/>
        <v/>
      </c>
      <c r="AA20" s="8" t="str">
        <f t="shared" si="7"/>
        <v/>
      </c>
      <c r="AB20" s="22" t="str">
        <f t="shared" si="8"/>
        <v/>
      </c>
      <c r="AC20" s="8">
        <f t="shared" si="9"/>
        <v>0</v>
      </c>
    </row>
    <row r="21" spans="2:29" ht="15">
      <c r="B21" s="4">
        <v>5205</v>
      </c>
      <c r="C21" s="3" t="s">
        <v>21</v>
      </c>
      <c r="D21" s="5">
        <v>4176309</v>
      </c>
      <c r="E21" s="5">
        <v>5570870</v>
      </c>
      <c r="F21" s="5">
        <v>4366375</v>
      </c>
      <c r="G21" s="5">
        <v>4270488</v>
      </c>
      <c r="H21" s="5">
        <f t="shared" si="0"/>
        <v>4596011</v>
      </c>
      <c r="I21" s="6">
        <v>58888.790000000175</v>
      </c>
      <c r="J21" s="7">
        <f t="shared" si="1"/>
        <v>0.012813021987980485</v>
      </c>
      <c r="K21" s="6">
        <v>1408771.48</v>
      </c>
      <c r="L21" s="7">
        <f t="shared" si="2"/>
        <v>0.3065204761259275</v>
      </c>
      <c r="M21" s="13">
        <v>280037</v>
      </c>
      <c r="N21" s="7">
        <f t="shared" si="3"/>
        <v>0.0670537069934241</v>
      </c>
      <c r="O21" s="6">
        <v>-526306</v>
      </c>
      <c r="P21" s="6">
        <v>147986</v>
      </c>
      <c r="Q21" s="6">
        <v>-435802</v>
      </c>
      <c r="R21" s="23">
        <v>0.6732</v>
      </c>
      <c r="S21" s="23">
        <v>0.7391</v>
      </c>
      <c r="T21" s="35">
        <f t="shared" si="10"/>
        <v>0.7062</v>
      </c>
      <c r="U21" s="13"/>
      <c r="W21" s="7" t="s">
        <v>297</v>
      </c>
      <c r="X21" s="7" t="str">
        <f t="shared" si="4"/>
        <v/>
      </c>
      <c r="Y21" s="7" t="str">
        <f t="shared" si="5"/>
        <v/>
      </c>
      <c r="Z21" s="7">
        <f t="shared" si="6"/>
        <v>0.0670537069934241</v>
      </c>
      <c r="AA21" s="8" t="str">
        <f t="shared" si="7"/>
        <v/>
      </c>
      <c r="AB21" s="22" t="str">
        <f t="shared" si="8"/>
        <v/>
      </c>
      <c r="AC21" s="8">
        <f t="shared" si="9"/>
        <v>1</v>
      </c>
    </row>
    <row r="22" spans="2:29" ht="15">
      <c r="B22" s="4">
        <v>5206</v>
      </c>
      <c r="C22" s="3" t="s">
        <v>22</v>
      </c>
      <c r="D22" s="5">
        <v>54909733</v>
      </c>
      <c r="E22" s="5">
        <v>49178840</v>
      </c>
      <c r="F22" s="5">
        <v>53406406</v>
      </c>
      <c r="G22" s="5">
        <v>42106612</v>
      </c>
      <c r="H22" s="5">
        <f t="shared" si="0"/>
        <v>49900398</v>
      </c>
      <c r="I22" s="6">
        <v>1260995.0599999996</v>
      </c>
      <c r="J22" s="7">
        <f t="shared" si="1"/>
        <v>0.025270240529945264</v>
      </c>
      <c r="K22" s="6">
        <v>32623374.4</v>
      </c>
      <c r="L22" s="7">
        <f t="shared" si="2"/>
        <v>0.6537698236394828</v>
      </c>
      <c r="M22" s="13">
        <v>0</v>
      </c>
      <c r="N22" s="7">
        <f t="shared" si="3"/>
        <v>0</v>
      </c>
      <c r="O22" s="6">
        <v>-3657996</v>
      </c>
      <c r="P22" s="6">
        <v>-3175648</v>
      </c>
      <c r="Q22" s="6">
        <v>-25344712</v>
      </c>
      <c r="R22" s="23">
        <v>0.6736</v>
      </c>
      <c r="S22" s="23">
        <v>0.6969</v>
      </c>
      <c r="T22" s="35">
        <f t="shared" si="10"/>
        <v>0.6853</v>
      </c>
      <c r="U22" s="13"/>
      <c r="W22" s="7" t="s">
        <v>297</v>
      </c>
      <c r="X22" s="7" t="str">
        <f t="shared" si="4"/>
        <v/>
      </c>
      <c r="Y22" s="7">
        <f t="shared" si="5"/>
        <v>0.6537698236394828</v>
      </c>
      <c r="Z22" s="7" t="str">
        <f t="shared" si="6"/>
        <v/>
      </c>
      <c r="AA22" s="8">
        <f t="shared" si="7"/>
        <v>1</v>
      </c>
      <c r="AB22" s="22" t="str">
        <f t="shared" si="8"/>
        <v/>
      </c>
      <c r="AC22" s="8">
        <f t="shared" si="9"/>
        <v>2</v>
      </c>
    </row>
    <row r="23" spans="2:29" ht="15">
      <c r="B23" s="4">
        <v>5207</v>
      </c>
      <c r="C23" s="3" t="s">
        <v>23</v>
      </c>
      <c r="D23" s="5">
        <v>24994597</v>
      </c>
      <c r="E23" s="5">
        <v>22483452</v>
      </c>
      <c r="F23" s="5">
        <v>22679337</v>
      </c>
      <c r="G23" s="5">
        <v>22860059</v>
      </c>
      <c r="H23" s="5">
        <f t="shared" si="0"/>
        <v>23254361</v>
      </c>
      <c r="I23" s="6">
        <v>4531658.239999998</v>
      </c>
      <c r="J23" s="7">
        <f t="shared" si="1"/>
        <v>0.1948734794303743</v>
      </c>
      <c r="K23" s="6">
        <v>9700752.27</v>
      </c>
      <c r="L23" s="7">
        <f t="shared" si="2"/>
        <v>0.41715841041600754</v>
      </c>
      <c r="M23" s="13">
        <v>2459975</v>
      </c>
      <c r="N23" s="7">
        <f t="shared" si="3"/>
        <v>0.09842027058887967</v>
      </c>
      <c r="O23" s="6">
        <v>5570164</v>
      </c>
      <c r="P23" s="6">
        <v>258383</v>
      </c>
      <c r="Q23" s="6">
        <v>-2380596</v>
      </c>
      <c r="R23" s="23">
        <v>0.7291</v>
      </c>
      <c r="S23" s="23">
        <v>0.7307</v>
      </c>
      <c r="T23" s="35">
        <f t="shared" si="10"/>
        <v>0.7299</v>
      </c>
      <c r="U23" s="13"/>
      <c r="W23" s="7" t="s">
        <v>297</v>
      </c>
      <c r="X23" s="7">
        <f t="shared" si="4"/>
        <v>0.1948734794303743</v>
      </c>
      <c r="Y23" s="7" t="str">
        <f t="shared" si="5"/>
        <v/>
      </c>
      <c r="Z23" s="7">
        <f t="shared" si="6"/>
        <v>0.09842027058887967</v>
      </c>
      <c r="AA23" s="8" t="str">
        <f t="shared" si="7"/>
        <v/>
      </c>
      <c r="AB23" s="22" t="str">
        <f t="shared" si="8"/>
        <v/>
      </c>
      <c r="AC23" s="8">
        <f t="shared" si="9"/>
        <v>2</v>
      </c>
    </row>
    <row r="24" spans="2:29" ht="15">
      <c r="B24" s="4">
        <v>5208</v>
      </c>
      <c r="C24" s="3" t="s">
        <v>24</v>
      </c>
      <c r="D24" s="5">
        <v>13148361</v>
      </c>
      <c r="E24" s="5">
        <v>12560022</v>
      </c>
      <c r="F24" s="5">
        <v>11102504</v>
      </c>
      <c r="G24" s="5">
        <v>10980166</v>
      </c>
      <c r="H24" s="5">
        <f t="shared" si="0"/>
        <v>11947763</v>
      </c>
      <c r="I24" s="6">
        <v>1997371.4700000002</v>
      </c>
      <c r="J24" s="7">
        <f t="shared" si="1"/>
        <v>0.1671753507330201</v>
      </c>
      <c r="K24" s="6">
        <v>2699074.05</v>
      </c>
      <c r="L24" s="7">
        <f t="shared" si="2"/>
        <v>0.22590622612785338</v>
      </c>
      <c r="M24" s="13">
        <v>1310166</v>
      </c>
      <c r="N24" s="7">
        <f t="shared" si="3"/>
        <v>0.09964481504576882</v>
      </c>
      <c r="O24" s="6">
        <v>-581575</v>
      </c>
      <c r="P24" s="6">
        <v>953347</v>
      </c>
      <c r="Q24" s="6">
        <v>43160</v>
      </c>
      <c r="R24" s="23">
        <v>0.7729</v>
      </c>
      <c r="S24" s="23">
        <v>0.7182</v>
      </c>
      <c r="T24" s="35">
        <f t="shared" si="10"/>
        <v>0.7456</v>
      </c>
      <c r="U24" s="13"/>
      <c r="W24" s="7" t="s">
        <v>297</v>
      </c>
      <c r="X24" s="7">
        <f t="shared" si="4"/>
        <v>0.1671753507330201</v>
      </c>
      <c r="Y24" s="7" t="str">
        <f t="shared" si="5"/>
        <v/>
      </c>
      <c r="Z24" s="7">
        <f t="shared" si="6"/>
        <v>0.09964481504576882</v>
      </c>
      <c r="AA24" s="8" t="str">
        <f t="shared" si="7"/>
        <v/>
      </c>
      <c r="AB24" s="22" t="str">
        <f t="shared" si="8"/>
        <v/>
      </c>
      <c r="AC24" s="8">
        <f t="shared" si="9"/>
        <v>2</v>
      </c>
    </row>
    <row r="25" spans="2:29" ht="15">
      <c r="B25" s="4">
        <v>5209</v>
      </c>
      <c r="C25" s="3" t="s">
        <v>25</v>
      </c>
      <c r="D25" s="5">
        <v>13576697</v>
      </c>
      <c r="E25" s="5">
        <v>13677760</v>
      </c>
      <c r="F25" s="5">
        <v>12573959</v>
      </c>
      <c r="G25" s="5">
        <v>10891542</v>
      </c>
      <c r="H25" s="5">
        <f t="shared" si="0"/>
        <v>12679990</v>
      </c>
      <c r="I25" s="6">
        <v>87284.55999999997</v>
      </c>
      <c r="J25" s="7">
        <f t="shared" si="1"/>
        <v>0.006883645807291644</v>
      </c>
      <c r="K25" s="6">
        <v>575967.61</v>
      </c>
      <c r="L25" s="7">
        <f t="shared" si="2"/>
        <v>0.04542334891431302</v>
      </c>
      <c r="M25" s="13">
        <v>3256</v>
      </c>
      <c r="N25" s="7">
        <f t="shared" si="3"/>
        <v>0.0002398226903053077</v>
      </c>
      <c r="O25" s="6">
        <v>-1766477</v>
      </c>
      <c r="P25" s="6">
        <v>3546850</v>
      </c>
      <c r="Q25" s="6">
        <v>2659852</v>
      </c>
      <c r="R25" s="23">
        <v>0.7805</v>
      </c>
      <c r="S25" s="23">
        <v>0.6239</v>
      </c>
      <c r="T25" s="35">
        <f t="shared" si="10"/>
        <v>0.7022</v>
      </c>
      <c r="U25" s="13"/>
      <c r="W25" s="7" t="s">
        <v>297</v>
      </c>
      <c r="X25" s="7" t="str">
        <f t="shared" si="4"/>
        <v/>
      </c>
      <c r="Y25" s="7" t="str">
        <f t="shared" si="5"/>
        <v/>
      </c>
      <c r="Z25" s="7" t="str">
        <f t="shared" si="6"/>
        <v/>
      </c>
      <c r="AA25" s="8" t="str">
        <f t="shared" si="7"/>
        <v/>
      </c>
      <c r="AB25" s="22" t="str">
        <f t="shared" si="8"/>
        <v/>
      </c>
      <c r="AC25" s="8">
        <f t="shared" si="9"/>
        <v>0</v>
      </c>
    </row>
    <row r="26" spans="2:29" ht="15">
      <c r="B26" s="4">
        <v>5210</v>
      </c>
      <c r="C26" s="3" t="s">
        <v>26</v>
      </c>
      <c r="D26" s="5">
        <v>25598599</v>
      </c>
      <c r="E26" s="5">
        <v>25146937</v>
      </c>
      <c r="F26" s="5">
        <v>19201801</v>
      </c>
      <c r="G26" s="5">
        <v>16744572</v>
      </c>
      <c r="H26" s="5">
        <f t="shared" si="0"/>
        <v>21672977</v>
      </c>
      <c r="I26" s="6">
        <v>4288690.200000002</v>
      </c>
      <c r="J26" s="7">
        <f t="shared" si="1"/>
        <v>0.1978819153455477</v>
      </c>
      <c r="K26" s="6">
        <v>4616620.32</v>
      </c>
      <c r="L26" s="7">
        <f t="shared" si="2"/>
        <v>0.2130127448573401</v>
      </c>
      <c r="M26" s="13">
        <v>2276611</v>
      </c>
      <c r="N26" s="7">
        <f t="shared" si="3"/>
        <v>0.08893498429347638</v>
      </c>
      <c r="O26" s="6">
        <v>5236887</v>
      </c>
      <c r="P26" s="6">
        <v>-690337</v>
      </c>
      <c r="Q26" s="6">
        <v>-14731143</v>
      </c>
      <c r="R26" s="23">
        <v>0.8326</v>
      </c>
      <c r="S26" s="23">
        <v>0.7055</v>
      </c>
      <c r="T26" s="35">
        <f t="shared" si="10"/>
        <v>0.7691</v>
      </c>
      <c r="U26" s="13"/>
      <c r="W26" s="7" t="s">
        <v>297</v>
      </c>
      <c r="X26" s="7">
        <f t="shared" si="4"/>
        <v>0.1978819153455477</v>
      </c>
      <c r="Y26" s="7" t="str">
        <f t="shared" si="5"/>
        <v/>
      </c>
      <c r="Z26" s="7">
        <f t="shared" si="6"/>
        <v>0.08893498429347638</v>
      </c>
      <c r="AA26" s="8" t="str">
        <f t="shared" si="7"/>
        <v/>
      </c>
      <c r="AB26" s="22" t="str">
        <f t="shared" si="8"/>
        <v/>
      </c>
      <c r="AC26" s="8">
        <f t="shared" si="9"/>
        <v>2</v>
      </c>
    </row>
    <row r="27" spans="2:29" ht="15">
      <c r="B27" s="4">
        <v>5211</v>
      </c>
      <c r="C27" s="3" t="s">
        <v>27</v>
      </c>
      <c r="D27" s="5">
        <v>13253502</v>
      </c>
      <c r="E27" s="5">
        <v>12681246</v>
      </c>
      <c r="F27" s="5">
        <v>12716319</v>
      </c>
      <c r="G27" s="5">
        <v>10142129</v>
      </c>
      <c r="H27" s="5">
        <f t="shared" si="0"/>
        <v>12198299</v>
      </c>
      <c r="I27" s="6">
        <v>1655143.8399999994</v>
      </c>
      <c r="J27" s="7">
        <f t="shared" si="1"/>
        <v>0.13568644611843006</v>
      </c>
      <c r="K27" s="6">
        <v>1071989.71</v>
      </c>
      <c r="L27" s="7">
        <f t="shared" si="2"/>
        <v>0.08788026182994858</v>
      </c>
      <c r="M27" s="13">
        <v>917972</v>
      </c>
      <c r="N27" s="7">
        <f t="shared" si="3"/>
        <v>0.06926259942466527</v>
      </c>
      <c r="O27" s="6">
        <v>749948</v>
      </c>
      <c r="P27" s="6">
        <v>-899255</v>
      </c>
      <c r="Q27" s="6">
        <v>-2047665</v>
      </c>
      <c r="R27" s="23">
        <v>0.8724</v>
      </c>
      <c r="S27" s="23">
        <v>0.6477</v>
      </c>
      <c r="T27" s="35">
        <f t="shared" si="10"/>
        <v>0.7601</v>
      </c>
      <c r="U27" s="13"/>
      <c r="W27" s="7" t="s">
        <v>297</v>
      </c>
      <c r="X27" s="7" t="str">
        <f t="shared" si="4"/>
        <v/>
      </c>
      <c r="Y27" s="7" t="str">
        <f t="shared" si="5"/>
        <v/>
      </c>
      <c r="Z27" s="7">
        <f t="shared" si="6"/>
        <v>0.06926259942466527</v>
      </c>
      <c r="AA27" s="8" t="str">
        <f t="shared" si="7"/>
        <v/>
      </c>
      <c r="AB27" s="22" t="str">
        <f t="shared" si="8"/>
        <v/>
      </c>
      <c r="AC27" s="8">
        <f t="shared" si="9"/>
        <v>1</v>
      </c>
    </row>
    <row r="28" spans="2:29" ht="15">
      <c r="B28" s="4">
        <v>5212</v>
      </c>
      <c r="C28" s="3" t="s">
        <v>28</v>
      </c>
      <c r="D28" s="5">
        <v>11606733</v>
      </c>
      <c r="E28" s="5">
        <v>10544311</v>
      </c>
      <c r="F28" s="5">
        <v>9715668</v>
      </c>
      <c r="G28" s="5">
        <v>9552061</v>
      </c>
      <c r="H28" s="5">
        <f t="shared" si="0"/>
        <v>10354693</v>
      </c>
      <c r="I28" s="6">
        <v>1304594.95</v>
      </c>
      <c r="J28" s="7">
        <f t="shared" si="1"/>
        <v>0.1259906933020612</v>
      </c>
      <c r="K28" s="6">
        <v>1403592.34</v>
      </c>
      <c r="L28" s="7">
        <f t="shared" si="2"/>
        <v>0.1355513234433894</v>
      </c>
      <c r="M28" s="13">
        <v>734645</v>
      </c>
      <c r="N28" s="7">
        <f t="shared" si="3"/>
        <v>0.06329472729320128</v>
      </c>
      <c r="O28" s="6">
        <v>-643895</v>
      </c>
      <c r="P28" s="6">
        <v>-221102</v>
      </c>
      <c r="Q28" s="6">
        <v>686709</v>
      </c>
      <c r="R28" s="23">
        <v>0.7218</v>
      </c>
      <c r="S28" s="23">
        <v>0.7704</v>
      </c>
      <c r="T28" s="35">
        <f t="shared" si="10"/>
        <v>0.7461</v>
      </c>
      <c r="U28" s="13"/>
      <c r="W28" s="7">
        <v>0.24796555818640062</v>
      </c>
      <c r="X28" s="7" t="str">
        <f t="shared" si="4"/>
        <v/>
      </c>
      <c r="Y28" s="7" t="str">
        <f t="shared" si="5"/>
        <v/>
      </c>
      <c r="Z28" s="7">
        <f t="shared" si="6"/>
        <v>0.06329472729320128</v>
      </c>
      <c r="AA28" s="8" t="str">
        <f t="shared" si="7"/>
        <v/>
      </c>
      <c r="AB28" s="22" t="str">
        <f t="shared" si="8"/>
        <v/>
      </c>
      <c r="AC28" s="8">
        <f t="shared" si="9"/>
        <v>2</v>
      </c>
    </row>
    <row r="29" spans="2:29" ht="15">
      <c r="B29" s="4">
        <v>5213</v>
      </c>
      <c r="C29" s="3" t="s">
        <v>29</v>
      </c>
      <c r="D29" s="5">
        <v>12966835</v>
      </c>
      <c r="E29" s="5">
        <v>10841662</v>
      </c>
      <c r="F29" s="5">
        <v>11966886</v>
      </c>
      <c r="G29" s="5">
        <v>10040766</v>
      </c>
      <c r="H29" s="5">
        <f t="shared" si="0"/>
        <v>11454037</v>
      </c>
      <c r="I29" s="6">
        <v>274788.2599999999</v>
      </c>
      <c r="J29" s="7">
        <f t="shared" si="1"/>
        <v>0.023990516182198458</v>
      </c>
      <c r="K29" s="6">
        <v>180242.28</v>
      </c>
      <c r="L29" s="7">
        <f t="shared" si="2"/>
        <v>0.01573613565243416</v>
      </c>
      <c r="M29" s="13">
        <v>27956</v>
      </c>
      <c r="N29" s="7">
        <f t="shared" si="3"/>
        <v>0.002155961728517406</v>
      </c>
      <c r="O29" s="6">
        <v>136973</v>
      </c>
      <c r="P29" s="6">
        <v>575229</v>
      </c>
      <c r="Q29" s="6">
        <v>-629092</v>
      </c>
      <c r="R29" s="23">
        <v>0.7908</v>
      </c>
      <c r="S29" s="23">
        <v>0.7789</v>
      </c>
      <c r="T29" s="35">
        <f t="shared" si="10"/>
        <v>0.7849</v>
      </c>
      <c r="U29" s="13"/>
      <c r="W29" s="7">
        <v>0.20362990538565742</v>
      </c>
      <c r="X29" s="7" t="str">
        <f t="shared" si="4"/>
        <v/>
      </c>
      <c r="Y29" s="7" t="str">
        <f t="shared" si="5"/>
        <v/>
      </c>
      <c r="Z29" s="7" t="str">
        <f t="shared" si="6"/>
        <v/>
      </c>
      <c r="AA29" s="8" t="str">
        <f t="shared" si="7"/>
        <v/>
      </c>
      <c r="AB29" s="22" t="str">
        <f t="shared" si="8"/>
        <v/>
      </c>
      <c r="AC29" s="8">
        <f t="shared" si="9"/>
        <v>1</v>
      </c>
    </row>
    <row r="30" spans="1:29" ht="15">
      <c r="A30" s="3" t="s">
        <v>30</v>
      </c>
      <c r="B30" s="4">
        <v>5301</v>
      </c>
      <c r="C30" s="3" t="s">
        <v>31</v>
      </c>
      <c r="D30" s="5">
        <v>9685221</v>
      </c>
      <c r="E30" s="5">
        <v>8868866</v>
      </c>
      <c r="F30" s="5">
        <v>10468804</v>
      </c>
      <c r="G30" s="5">
        <v>5690568</v>
      </c>
      <c r="H30" s="5">
        <f t="shared" si="0"/>
        <v>8678365</v>
      </c>
      <c r="I30" s="6">
        <v>574728.8299999996</v>
      </c>
      <c r="J30" s="7">
        <f t="shared" si="1"/>
        <v>0.06622547334664992</v>
      </c>
      <c r="K30" s="6">
        <v>1168907.14</v>
      </c>
      <c r="L30" s="7">
        <f t="shared" si="2"/>
        <v>0.13469209234688792</v>
      </c>
      <c r="M30" s="13">
        <v>155405</v>
      </c>
      <c r="N30" s="7">
        <f t="shared" si="3"/>
        <v>0.016045581200470282</v>
      </c>
      <c r="O30" s="6">
        <v>-2411155</v>
      </c>
      <c r="P30" s="6">
        <v>2148847</v>
      </c>
      <c r="Q30" s="6">
        <v>-1877591</v>
      </c>
      <c r="R30" s="23">
        <v>0.9059</v>
      </c>
      <c r="S30" s="23">
        <v>0.6718</v>
      </c>
      <c r="T30" s="35">
        <f t="shared" si="10"/>
        <v>0.7889</v>
      </c>
      <c r="U30" s="13"/>
      <c r="W30" s="7" t="s">
        <v>297</v>
      </c>
      <c r="X30" s="7" t="str">
        <f t="shared" si="4"/>
        <v/>
      </c>
      <c r="Y30" s="7" t="str">
        <f t="shared" si="5"/>
        <v/>
      </c>
      <c r="Z30" s="7" t="str">
        <f t="shared" si="6"/>
        <v/>
      </c>
      <c r="AA30" s="8" t="str">
        <f t="shared" si="7"/>
        <v/>
      </c>
      <c r="AB30" s="22" t="str">
        <f t="shared" si="8"/>
        <v/>
      </c>
      <c r="AC30" s="8">
        <f t="shared" si="9"/>
        <v>0</v>
      </c>
    </row>
    <row r="31" spans="2:29" ht="15">
      <c r="B31" s="4">
        <v>5302</v>
      </c>
      <c r="C31" s="3" t="s">
        <v>32</v>
      </c>
      <c r="D31" s="5">
        <v>14712480</v>
      </c>
      <c r="E31" s="5">
        <v>11379807</v>
      </c>
      <c r="F31" s="5">
        <v>10877407</v>
      </c>
      <c r="G31" s="5">
        <v>12823802</v>
      </c>
      <c r="H31" s="5">
        <f t="shared" si="0"/>
        <v>12448374</v>
      </c>
      <c r="I31" s="6">
        <v>1127465.4500000007</v>
      </c>
      <c r="J31" s="7">
        <f t="shared" si="1"/>
        <v>0.09057130272596249</v>
      </c>
      <c r="K31" s="6">
        <v>9155041.38</v>
      </c>
      <c r="L31" s="7">
        <f t="shared" si="2"/>
        <v>0.7354407394893503</v>
      </c>
      <c r="M31" s="13">
        <v>17054</v>
      </c>
      <c r="N31" s="7">
        <f t="shared" si="3"/>
        <v>0.0011591519580655336</v>
      </c>
      <c r="O31" s="6">
        <v>786936</v>
      </c>
      <c r="P31" s="6">
        <v>1504159</v>
      </c>
      <c r="Q31" s="6">
        <v>-3209246</v>
      </c>
      <c r="R31" s="23">
        <v>0.6863</v>
      </c>
      <c r="S31" s="23">
        <v>0.6593</v>
      </c>
      <c r="T31" s="35">
        <f t="shared" si="10"/>
        <v>0.6728</v>
      </c>
      <c r="U31" s="13"/>
      <c r="W31" s="7" t="s">
        <v>297</v>
      </c>
      <c r="X31" s="7" t="str">
        <f t="shared" si="4"/>
        <v/>
      </c>
      <c r="Y31" s="7">
        <f t="shared" si="5"/>
        <v>0.7354407394893503</v>
      </c>
      <c r="Z31" s="7" t="str">
        <f t="shared" si="6"/>
        <v/>
      </c>
      <c r="AA31" s="8" t="str">
        <f t="shared" si="7"/>
        <v/>
      </c>
      <c r="AB31" s="22" t="str">
        <f t="shared" si="8"/>
        <v/>
      </c>
      <c r="AC31" s="8">
        <f t="shared" si="9"/>
        <v>1</v>
      </c>
    </row>
    <row r="32" spans="2:29" ht="15">
      <c r="B32" s="4">
        <v>5303</v>
      </c>
      <c r="C32" s="3" t="s">
        <v>33</v>
      </c>
      <c r="D32" s="5">
        <v>7564041</v>
      </c>
      <c r="E32" s="5">
        <v>8490056</v>
      </c>
      <c r="F32" s="5">
        <v>6729902</v>
      </c>
      <c r="G32" s="5">
        <v>7262262</v>
      </c>
      <c r="H32" s="5">
        <f t="shared" si="0"/>
        <v>7511565</v>
      </c>
      <c r="I32" s="6">
        <v>207863.2599999996</v>
      </c>
      <c r="J32" s="7">
        <f t="shared" si="1"/>
        <v>0.027672430445586187</v>
      </c>
      <c r="K32" s="6">
        <v>2283061.86</v>
      </c>
      <c r="L32" s="7">
        <f t="shared" si="2"/>
        <v>0.3039395731781593</v>
      </c>
      <c r="M32" s="13">
        <v>101700</v>
      </c>
      <c r="N32" s="7">
        <f t="shared" si="3"/>
        <v>0.013445194175970225</v>
      </c>
      <c r="O32" s="6">
        <v>432011</v>
      </c>
      <c r="P32" s="6">
        <v>-566828</v>
      </c>
      <c r="Q32" s="6">
        <v>541291</v>
      </c>
      <c r="R32" s="23">
        <v>0.9118</v>
      </c>
      <c r="S32" s="23">
        <v>0.6762</v>
      </c>
      <c r="T32" s="35">
        <f t="shared" si="10"/>
        <v>0.794</v>
      </c>
      <c r="U32" s="13"/>
      <c r="W32" s="7">
        <v>0.518459521174601</v>
      </c>
      <c r="X32" s="7" t="str">
        <f t="shared" si="4"/>
        <v/>
      </c>
      <c r="Y32" s="7" t="str">
        <f t="shared" si="5"/>
        <v/>
      </c>
      <c r="Z32" s="7" t="str">
        <f t="shared" si="6"/>
        <v/>
      </c>
      <c r="AA32" s="8" t="str">
        <f t="shared" si="7"/>
        <v/>
      </c>
      <c r="AB32" s="22" t="str">
        <f t="shared" si="8"/>
        <v/>
      </c>
      <c r="AC32" s="8">
        <f t="shared" si="9"/>
        <v>1</v>
      </c>
    </row>
    <row r="33" spans="2:29" ht="15">
      <c r="B33" s="4">
        <v>5304</v>
      </c>
      <c r="C33" s="3" t="s">
        <v>34</v>
      </c>
      <c r="D33" s="5">
        <v>4426757</v>
      </c>
      <c r="E33" s="5">
        <v>5498873</v>
      </c>
      <c r="F33" s="5">
        <v>6016715</v>
      </c>
      <c r="G33" s="5">
        <v>5706680</v>
      </c>
      <c r="H33" s="5">
        <f t="shared" si="0"/>
        <v>5412256</v>
      </c>
      <c r="I33" s="6">
        <v>2377894.2800000003</v>
      </c>
      <c r="J33" s="7">
        <f t="shared" si="1"/>
        <v>0.43935362259287075</v>
      </c>
      <c r="K33" s="6">
        <v>2551654.09</v>
      </c>
      <c r="L33" s="7">
        <f t="shared" si="2"/>
        <v>0.47145849900669884</v>
      </c>
      <c r="M33" s="13">
        <v>1557368</v>
      </c>
      <c r="N33" s="7">
        <f t="shared" si="3"/>
        <v>0.35180788102893384</v>
      </c>
      <c r="O33" s="6">
        <v>-942390</v>
      </c>
      <c r="P33" s="6">
        <v>1758087</v>
      </c>
      <c r="Q33" s="6">
        <v>224783</v>
      </c>
      <c r="R33" s="23">
        <v>0.751</v>
      </c>
      <c r="S33" s="23">
        <v>0.6403</v>
      </c>
      <c r="T33" s="35">
        <f t="shared" si="10"/>
        <v>0.6957</v>
      </c>
      <c r="U33" s="13"/>
      <c r="W33" s="7" t="s">
        <v>297</v>
      </c>
      <c r="X33" s="7">
        <f t="shared" si="4"/>
        <v>0.43935362259287075</v>
      </c>
      <c r="Y33" s="7" t="str">
        <f t="shared" si="5"/>
        <v/>
      </c>
      <c r="Z33" s="7">
        <f t="shared" si="6"/>
        <v>0.35180788102893384</v>
      </c>
      <c r="AA33" s="8" t="str">
        <f t="shared" si="7"/>
        <v/>
      </c>
      <c r="AB33" s="22" t="str">
        <f t="shared" si="8"/>
        <v/>
      </c>
      <c r="AC33" s="8">
        <f t="shared" si="9"/>
        <v>2</v>
      </c>
    </row>
    <row r="34" spans="2:29" ht="15">
      <c r="B34" s="4">
        <v>5305</v>
      </c>
      <c r="C34" s="3" t="s">
        <v>30</v>
      </c>
      <c r="D34" s="5">
        <v>243730697</v>
      </c>
      <c r="E34" s="5">
        <v>216941613</v>
      </c>
      <c r="F34" s="5">
        <v>209707629</v>
      </c>
      <c r="G34" s="5">
        <v>183871863</v>
      </c>
      <c r="H34" s="5">
        <f t="shared" si="0"/>
        <v>213562951</v>
      </c>
      <c r="I34" s="6">
        <v>12515533.740000002</v>
      </c>
      <c r="J34" s="7">
        <f t="shared" si="1"/>
        <v>0.05860348754967336</v>
      </c>
      <c r="K34" s="6">
        <v>70166917.03</v>
      </c>
      <c r="L34" s="7">
        <f t="shared" si="2"/>
        <v>0.32855379035289695</v>
      </c>
      <c r="M34" s="13">
        <v>7031473</v>
      </c>
      <c r="N34" s="7">
        <f t="shared" si="3"/>
        <v>0.0288493533500214</v>
      </c>
      <c r="O34" s="6">
        <v>21340370</v>
      </c>
      <c r="P34" s="6">
        <v>6738108</v>
      </c>
      <c r="Q34" s="6">
        <v>-12727412</v>
      </c>
      <c r="R34" s="23">
        <v>0.7505</v>
      </c>
      <c r="S34" s="23">
        <v>0.638</v>
      </c>
      <c r="T34" s="35">
        <f t="shared" si="10"/>
        <v>0.6943</v>
      </c>
      <c r="U34" s="13"/>
      <c r="W34" s="7" t="s">
        <v>297</v>
      </c>
      <c r="X34" s="7" t="str">
        <f t="shared" si="4"/>
        <v/>
      </c>
      <c r="Y34" s="7" t="str">
        <f t="shared" si="5"/>
        <v/>
      </c>
      <c r="Z34" s="7" t="str">
        <f t="shared" si="6"/>
        <v/>
      </c>
      <c r="AA34" s="8" t="str">
        <f t="shared" si="7"/>
        <v/>
      </c>
      <c r="AB34" s="22" t="str">
        <f t="shared" si="8"/>
        <v/>
      </c>
      <c r="AC34" s="8">
        <f t="shared" si="9"/>
        <v>0</v>
      </c>
    </row>
    <row r="35" spans="2:29" ht="15">
      <c r="B35" s="4">
        <v>5306</v>
      </c>
      <c r="C35" s="3" t="s">
        <v>35</v>
      </c>
      <c r="D35" s="5">
        <v>4140920</v>
      </c>
      <c r="E35" s="5">
        <v>3281139</v>
      </c>
      <c r="F35" s="5">
        <v>2966902</v>
      </c>
      <c r="G35" s="5">
        <v>2673445</v>
      </c>
      <c r="H35" s="5">
        <f aca="true" t="shared" si="11" ref="H35:H66">ROUND((+D35+E35+F35+G35)/4,0)</f>
        <v>3265602</v>
      </c>
      <c r="I35" s="6">
        <v>141733.04999999987</v>
      </c>
      <c r="J35" s="7">
        <f t="shared" si="1"/>
        <v>0.04340181381564559</v>
      </c>
      <c r="K35" s="6">
        <v>532123.47</v>
      </c>
      <c r="L35" s="7">
        <f t="shared" si="2"/>
        <v>0.1629480475575407</v>
      </c>
      <c r="M35" s="13">
        <v>5518</v>
      </c>
      <c r="N35" s="7">
        <f t="shared" si="3"/>
        <v>0.0013325541184084696</v>
      </c>
      <c r="O35" s="6">
        <v>-32430</v>
      </c>
      <c r="P35" s="6">
        <v>644575</v>
      </c>
      <c r="Q35" s="6">
        <v>-250001</v>
      </c>
      <c r="R35" s="23">
        <v>0.747</v>
      </c>
      <c r="S35" s="23">
        <v>0.6974</v>
      </c>
      <c r="T35" s="35">
        <f t="shared" si="10"/>
        <v>0.7222</v>
      </c>
      <c r="U35" s="13"/>
      <c r="W35" s="7" t="s">
        <v>297</v>
      </c>
      <c r="X35" s="7" t="str">
        <f t="shared" si="4"/>
        <v/>
      </c>
      <c r="Y35" s="7" t="str">
        <f t="shared" si="5"/>
        <v/>
      </c>
      <c r="Z35" s="7" t="str">
        <f t="shared" si="6"/>
        <v/>
      </c>
      <c r="AA35" s="8" t="str">
        <f t="shared" si="7"/>
        <v/>
      </c>
      <c r="AB35" s="22" t="str">
        <f t="shared" si="8"/>
        <v/>
      </c>
      <c r="AC35" s="8">
        <f t="shared" si="9"/>
        <v>0</v>
      </c>
    </row>
    <row r="36" spans="2:29" ht="15">
      <c r="B36" s="4">
        <v>5307</v>
      </c>
      <c r="C36" s="3" t="s">
        <v>36</v>
      </c>
      <c r="D36" s="5">
        <v>7738201</v>
      </c>
      <c r="E36" s="5">
        <v>6693416</v>
      </c>
      <c r="F36" s="5">
        <v>6824904</v>
      </c>
      <c r="G36" s="5">
        <v>5991413</v>
      </c>
      <c r="H36" s="5">
        <f t="shared" si="11"/>
        <v>6811984</v>
      </c>
      <c r="I36" s="6">
        <v>333969.3799999997</v>
      </c>
      <c r="J36" s="7">
        <f t="shared" si="1"/>
        <v>0.04902674169522414</v>
      </c>
      <c r="K36" s="6">
        <v>35128.15</v>
      </c>
      <c r="L36" s="7">
        <f t="shared" si="2"/>
        <v>0.0051568162814240315</v>
      </c>
      <c r="M36" s="13">
        <v>7610</v>
      </c>
      <c r="N36" s="7">
        <f t="shared" si="3"/>
        <v>0.0009834327125904329</v>
      </c>
      <c r="O36" s="6">
        <v>290736</v>
      </c>
      <c r="P36" s="6">
        <v>611981</v>
      </c>
      <c r="Q36" s="6">
        <v>-203732</v>
      </c>
      <c r="R36" s="23">
        <v>0.7399</v>
      </c>
      <c r="S36" s="23">
        <v>0.5912</v>
      </c>
      <c r="T36" s="35">
        <f t="shared" si="10"/>
        <v>0.6656</v>
      </c>
      <c r="U36" s="13"/>
      <c r="W36" s="7" t="s">
        <v>297</v>
      </c>
      <c r="X36" s="7" t="str">
        <f t="shared" si="4"/>
        <v/>
      </c>
      <c r="Y36" s="7" t="str">
        <f t="shared" si="5"/>
        <v/>
      </c>
      <c r="Z36" s="7" t="str">
        <f t="shared" si="6"/>
        <v/>
      </c>
      <c r="AA36" s="8" t="str">
        <f t="shared" si="7"/>
        <v/>
      </c>
      <c r="AB36" s="22" t="str">
        <f t="shared" si="8"/>
        <v/>
      </c>
      <c r="AC36" s="8">
        <f t="shared" si="9"/>
        <v>0</v>
      </c>
    </row>
    <row r="37" spans="2:29" ht="15">
      <c r="B37" s="4">
        <v>5308</v>
      </c>
      <c r="C37" s="3" t="s">
        <v>37</v>
      </c>
      <c r="D37" s="5">
        <v>7729705</v>
      </c>
      <c r="E37" s="5">
        <v>7292580</v>
      </c>
      <c r="F37" s="5">
        <v>6794446</v>
      </c>
      <c r="G37" s="5">
        <v>6194529</v>
      </c>
      <c r="H37" s="5">
        <f t="shared" si="11"/>
        <v>7002815</v>
      </c>
      <c r="I37" s="6">
        <v>712227.29</v>
      </c>
      <c r="J37" s="7">
        <f t="shared" si="1"/>
        <v>0.10170585543099454</v>
      </c>
      <c r="K37" s="6">
        <v>7634365.18</v>
      </c>
      <c r="L37" s="7">
        <f t="shared" si="2"/>
        <v>1.0901851869569594</v>
      </c>
      <c r="M37" s="13">
        <v>1272253</v>
      </c>
      <c r="N37" s="7">
        <f t="shared" si="3"/>
        <v>0.16459269791020487</v>
      </c>
      <c r="O37" s="6">
        <v>208458</v>
      </c>
      <c r="P37" s="6">
        <v>235759</v>
      </c>
      <c r="Q37" s="6">
        <v>234437</v>
      </c>
      <c r="R37" s="23">
        <v>0.9058</v>
      </c>
      <c r="S37" s="23">
        <v>0.6778</v>
      </c>
      <c r="T37" s="35">
        <f t="shared" si="10"/>
        <v>0.7918</v>
      </c>
      <c r="U37" s="13"/>
      <c r="W37" s="7" t="s">
        <v>297</v>
      </c>
      <c r="X37" s="7" t="str">
        <f t="shared" si="4"/>
        <v/>
      </c>
      <c r="Y37" s="7">
        <f t="shared" si="5"/>
        <v>1.0901851869569594</v>
      </c>
      <c r="Z37" s="7">
        <f t="shared" si="6"/>
        <v>0.16459269791020487</v>
      </c>
      <c r="AA37" s="8" t="str">
        <f t="shared" si="7"/>
        <v/>
      </c>
      <c r="AB37" s="22" t="str">
        <f t="shared" si="8"/>
        <v/>
      </c>
      <c r="AC37" s="8">
        <f t="shared" si="9"/>
        <v>2</v>
      </c>
    </row>
    <row r="38" spans="2:29" ht="15">
      <c r="B38" s="4">
        <v>5309</v>
      </c>
      <c r="C38" s="3" t="s">
        <v>38</v>
      </c>
      <c r="D38" s="5">
        <v>11437983</v>
      </c>
      <c r="E38" s="5">
        <v>13291263</v>
      </c>
      <c r="F38" s="5">
        <v>10408563</v>
      </c>
      <c r="G38" s="5">
        <v>9150341</v>
      </c>
      <c r="H38" s="5">
        <f t="shared" si="11"/>
        <v>11072038</v>
      </c>
      <c r="I38" s="6">
        <v>894039.7699999996</v>
      </c>
      <c r="J38" s="7">
        <f t="shared" si="1"/>
        <v>0.080747534464748</v>
      </c>
      <c r="K38" s="6">
        <v>5464903.81</v>
      </c>
      <c r="L38" s="7">
        <f t="shared" si="2"/>
        <v>0.4935770460686641</v>
      </c>
      <c r="M38" s="13">
        <v>353609</v>
      </c>
      <c r="N38" s="7">
        <f t="shared" si="3"/>
        <v>0.030915328340669856</v>
      </c>
      <c r="O38" s="6">
        <v>-22548</v>
      </c>
      <c r="P38" s="6">
        <v>434101</v>
      </c>
      <c r="Q38" s="6">
        <v>153240</v>
      </c>
      <c r="R38" s="23">
        <v>0.5908</v>
      </c>
      <c r="S38" s="23">
        <v>0.5398</v>
      </c>
      <c r="T38" s="35">
        <f t="shared" si="10"/>
        <v>0.5653</v>
      </c>
      <c r="U38" s="13"/>
      <c r="W38" s="7" t="s">
        <v>297</v>
      </c>
      <c r="X38" s="7" t="str">
        <f t="shared" si="4"/>
        <v/>
      </c>
      <c r="Y38" s="7" t="str">
        <f t="shared" si="5"/>
        <v/>
      </c>
      <c r="Z38" s="7" t="str">
        <f t="shared" si="6"/>
        <v/>
      </c>
      <c r="AA38" s="8" t="str">
        <f t="shared" si="7"/>
        <v/>
      </c>
      <c r="AB38" s="22">
        <f t="shared" si="8"/>
        <v>0.5653</v>
      </c>
      <c r="AC38" s="8">
        <f t="shared" si="9"/>
        <v>1</v>
      </c>
    </row>
    <row r="39" spans="2:29" ht="15">
      <c r="B39" s="4">
        <v>5310</v>
      </c>
      <c r="C39" s="3" t="s">
        <v>39</v>
      </c>
      <c r="D39" s="5">
        <v>8147736</v>
      </c>
      <c r="E39" s="5">
        <v>8635678</v>
      </c>
      <c r="F39" s="5">
        <v>7423075</v>
      </c>
      <c r="G39" s="5">
        <v>6537259</v>
      </c>
      <c r="H39" s="5">
        <f t="shared" si="11"/>
        <v>7685937</v>
      </c>
      <c r="I39" s="6">
        <v>1649345.46</v>
      </c>
      <c r="J39" s="7">
        <f t="shared" si="1"/>
        <v>0.2145926332729503</v>
      </c>
      <c r="K39" s="6">
        <v>1388900.95</v>
      </c>
      <c r="L39" s="7">
        <f t="shared" si="2"/>
        <v>0.1807067830506547</v>
      </c>
      <c r="M39" s="13">
        <v>729900</v>
      </c>
      <c r="N39" s="7">
        <f t="shared" si="3"/>
        <v>0.08958316764313425</v>
      </c>
      <c r="O39" s="6">
        <v>-213756</v>
      </c>
      <c r="P39" s="6">
        <v>54998</v>
      </c>
      <c r="Q39" s="6">
        <v>-12175</v>
      </c>
      <c r="R39" s="23">
        <v>0.7304</v>
      </c>
      <c r="S39" s="23">
        <v>0.5906</v>
      </c>
      <c r="T39" s="35">
        <f t="shared" si="10"/>
        <v>0.6605</v>
      </c>
      <c r="U39" s="13"/>
      <c r="W39" s="7" t="s">
        <v>297</v>
      </c>
      <c r="X39" s="7">
        <f t="shared" si="4"/>
        <v>0.2145926332729503</v>
      </c>
      <c r="Y39" s="7" t="str">
        <f t="shared" si="5"/>
        <v/>
      </c>
      <c r="Z39" s="7">
        <f t="shared" si="6"/>
        <v>0.08958316764313425</v>
      </c>
      <c r="AA39" s="8" t="str">
        <f t="shared" si="7"/>
        <v/>
      </c>
      <c r="AB39" s="22" t="str">
        <f t="shared" si="8"/>
        <v/>
      </c>
      <c r="AC39" s="8">
        <f t="shared" si="9"/>
        <v>2</v>
      </c>
    </row>
    <row r="40" spans="2:29" ht="15">
      <c r="B40" s="4">
        <v>5311</v>
      </c>
      <c r="C40" s="3" t="s">
        <v>40</v>
      </c>
      <c r="D40" s="5">
        <v>13561265</v>
      </c>
      <c r="E40" s="5">
        <v>13660446</v>
      </c>
      <c r="F40" s="5">
        <v>11655500</v>
      </c>
      <c r="G40" s="5">
        <v>11126442</v>
      </c>
      <c r="H40" s="5">
        <f t="shared" si="11"/>
        <v>12500913</v>
      </c>
      <c r="I40" s="6">
        <v>55034.35000000053</v>
      </c>
      <c r="J40" s="7">
        <f t="shared" si="1"/>
        <v>0.00440242644677237</v>
      </c>
      <c r="K40" s="6">
        <v>4989721.64</v>
      </c>
      <c r="L40" s="7">
        <f t="shared" si="2"/>
        <v>0.39914857738790754</v>
      </c>
      <c r="M40" s="13">
        <v>0</v>
      </c>
      <c r="N40" s="7">
        <f t="shared" si="3"/>
        <v>0</v>
      </c>
      <c r="O40" s="6">
        <v>1339070</v>
      </c>
      <c r="P40" s="6">
        <v>532123</v>
      </c>
      <c r="Q40" s="6">
        <v>495468</v>
      </c>
      <c r="R40" s="23">
        <v>0.7033</v>
      </c>
      <c r="S40" s="23">
        <v>0.6262</v>
      </c>
      <c r="T40" s="35">
        <f t="shared" si="10"/>
        <v>0.6648</v>
      </c>
      <c r="U40" s="13"/>
      <c r="W40" s="7" t="s">
        <v>297</v>
      </c>
      <c r="X40" s="7" t="str">
        <f t="shared" si="4"/>
        <v/>
      </c>
      <c r="Y40" s="7" t="str">
        <f t="shared" si="5"/>
        <v/>
      </c>
      <c r="Z40" s="7" t="str">
        <f t="shared" si="6"/>
        <v/>
      </c>
      <c r="AA40" s="8" t="str">
        <f t="shared" si="7"/>
        <v/>
      </c>
      <c r="AB40" s="22" t="str">
        <f t="shared" si="8"/>
        <v/>
      </c>
      <c r="AC40" s="8">
        <f t="shared" si="9"/>
        <v>0</v>
      </c>
    </row>
    <row r="41" spans="2:29" ht="15">
      <c r="B41" s="4">
        <v>5312</v>
      </c>
      <c r="C41" s="3" t="s">
        <v>41</v>
      </c>
      <c r="D41" s="5">
        <v>6084918</v>
      </c>
      <c r="E41" s="5">
        <v>6066687</v>
      </c>
      <c r="F41" s="5">
        <v>4804450</v>
      </c>
      <c r="G41" s="5">
        <v>4442618</v>
      </c>
      <c r="H41" s="5">
        <f t="shared" si="11"/>
        <v>5349668</v>
      </c>
      <c r="I41" s="6">
        <v>31092.419999999995</v>
      </c>
      <c r="J41" s="7">
        <f t="shared" si="1"/>
        <v>0.0058120279613613395</v>
      </c>
      <c r="K41" s="6">
        <v>4303131.58</v>
      </c>
      <c r="L41" s="7">
        <f t="shared" si="2"/>
        <v>0.8043735760798614</v>
      </c>
      <c r="M41" s="13">
        <v>0</v>
      </c>
      <c r="N41" s="7">
        <f t="shared" si="3"/>
        <v>0</v>
      </c>
      <c r="O41" s="6">
        <v>901930</v>
      </c>
      <c r="P41" s="6">
        <v>-1406202</v>
      </c>
      <c r="Q41" s="6">
        <v>1428051</v>
      </c>
      <c r="R41" s="23">
        <v>0.7624</v>
      </c>
      <c r="S41" s="23">
        <v>0.6569</v>
      </c>
      <c r="T41" s="35">
        <f t="shared" si="10"/>
        <v>0.7097</v>
      </c>
      <c r="U41" s="13"/>
      <c r="W41" s="7">
        <v>0.6464184991740456</v>
      </c>
      <c r="X41" s="7" t="str">
        <f t="shared" si="4"/>
        <v/>
      </c>
      <c r="Y41" s="7">
        <f t="shared" si="5"/>
        <v>0.8043735760798614</v>
      </c>
      <c r="Z41" s="7" t="str">
        <f t="shared" si="6"/>
        <v/>
      </c>
      <c r="AA41" s="8" t="str">
        <f t="shared" si="7"/>
        <v/>
      </c>
      <c r="AB41" s="22" t="str">
        <f t="shared" si="8"/>
        <v/>
      </c>
      <c r="AC41" s="8">
        <f t="shared" si="9"/>
        <v>2</v>
      </c>
    </row>
    <row r="42" spans="1:29" ht="15">
      <c r="A42" s="3" t="s">
        <v>42</v>
      </c>
      <c r="B42" s="4">
        <v>5401</v>
      </c>
      <c r="C42" s="3" t="s">
        <v>42</v>
      </c>
      <c r="D42" s="5">
        <v>58032288</v>
      </c>
      <c r="E42" s="5">
        <v>57076385</v>
      </c>
      <c r="F42" s="5">
        <v>53722626</v>
      </c>
      <c r="G42" s="5">
        <v>49611224</v>
      </c>
      <c r="H42" s="5">
        <f t="shared" si="11"/>
        <v>54610631</v>
      </c>
      <c r="I42" s="6">
        <v>8139925.200000003</v>
      </c>
      <c r="J42" s="7">
        <f t="shared" si="1"/>
        <v>0.14905385729749218</v>
      </c>
      <c r="K42" s="6">
        <v>10230006.53</v>
      </c>
      <c r="L42" s="7">
        <f t="shared" si="2"/>
        <v>0.1873262832286263</v>
      </c>
      <c r="M42" s="13">
        <v>3779923</v>
      </c>
      <c r="N42" s="7">
        <f t="shared" si="3"/>
        <v>0.06513482632289115</v>
      </c>
      <c r="O42" s="6">
        <v>815952</v>
      </c>
      <c r="P42" s="6">
        <v>1252976</v>
      </c>
      <c r="Q42" s="6">
        <v>-7338489</v>
      </c>
      <c r="R42" s="23">
        <v>0.7986</v>
      </c>
      <c r="S42" s="23">
        <v>0.7251</v>
      </c>
      <c r="T42" s="35">
        <f t="shared" si="10"/>
        <v>0.7619</v>
      </c>
      <c r="U42" s="13"/>
      <c r="W42" s="7" t="s">
        <v>297</v>
      </c>
      <c r="X42" s="7" t="str">
        <f t="shared" si="4"/>
        <v/>
      </c>
      <c r="Y42" s="7" t="str">
        <f t="shared" si="5"/>
        <v/>
      </c>
      <c r="Z42" s="7">
        <f t="shared" si="6"/>
        <v>0.06513482632289115</v>
      </c>
      <c r="AA42" s="8" t="str">
        <f t="shared" si="7"/>
        <v/>
      </c>
      <c r="AB42" s="22" t="str">
        <f t="shared" si="8"/>
        <v/>
      </c>
      <c r="AC42" s="8">
        <f t="shared" si="9"/>
        <v>1</v>
      </c>
    </row>
    <row r="43" spans="2:29" ht="15">
      <c r="B43" s="4">
        <v>5402</v>
      </c>
      <c r="C43" s="3" t="s">
        <v>43</v>
      </c>
      <c r="D43" s="5">
        <v>26334294</v>
      </c>
      <c r="E43" s="5">
        <v>25473091</v>
      </c>
      <c r="F43" s="5">
        <v>22481333</v>
      </c>
      <c r="G43" s="5">
        <v>20157446</v>
      </c>
      <c r="H43" s="5">
        <f t="shared" si="11"/>
        <v>23611541</v>
      </c>
      <c r="I43" s="6">
        <v>918204.789999998</v>
      </c>
      <c r="J43" s="7">
        <f t="shared" si="1"/>
        <v>0.038887965423349456</v>
      </c>
      <c r="K43" s="6">
        <v>10224749.5</v>
      </c>
      <c r="L43" s="7">
        <f t="shared" si="2"/>
        <v>0.43304032972689077</v>
      </c>
      <c r="M43" s="13">
        <v>140549</v>
      </c>
      <c r="N43" s="7">
        <f t="shared" si="3"/>
        <v>0.005337109094323926</v>
      </c>
      <c r="O43" s="6">
        <v>-2215305</v>
      </c>
      <c r="P43" s="6">
        <v>-507308</v>
      </c>
      <c r="Q43" s="6">
        <v>624202</v>
      </c>
      <c r="R43" s="23">
        <v>0.4911</v>
      </c>
      <c r="S43" s="23">
        <v>0.4653</v>
      </c>
      <c r="T43" s="35">
        <f t="shared" si="10"/>
        <v>0.4782</v>
      </c>
      <c r="U43" s="13"/>
      <c r="W43" s="7" t="s">
        <v>297</v>
      </c>
      <c r="X43" s="7" t="str">
        <f t="shared" si="4"/>
        <v/>
      </c>
      <c r="Y43" s="7" t="str">
        <f t="shared" si="5"/>
        <v/>
      </c>
      <c r="Z43" s="7" t="str">
        <f t="shared" si="6"/>
        <v/>
      </c>
      <c r="AA43" s="8" t="str">
        <f t="shared" si="7"/>
        <v/>
      </c>
      <c r="AB43" s="22">
        <f t="shared" si="8"/>
        <v>0.4782</v>
      </c>
      <c r="AC43" s="8">
        <f t="shared" si="9"/>
        <v>1</v>
      </c>
    </row>
    <row r="44" spans="2:29" ht="15">
      <c r="B44" s="4">
        <v>5403</v>
      </c>
      <c r="C44" s="3" t="s">
        <v>44</v>
      </c>
      <c r="D44" s="5">
        <v>8282035</v>
      </c>
      <c r="E44" s="5">
        <v>7249251</v>
      </c>
      <c r="F44" s="5">
        <v>7129400</v>
      </c>
      <c r="G44" s="5">
        <v>7029280</v>
      </c>
      <c r="H44" s="5">
        <f t="shared" si="11"/>
        <v>7422492</v>
      </c>
      <c r="I44" s="6">
        <v>111445.79000000042</v>
      </c>
      <c r="J44" s="7">
        <f t="shared" si="1"/>
        <v>0.015014605606850154</v>
      </c>
      <c r="K44" s="6">
        <v>356560.18</v>
      </c>
      <c r="L44" s="7">
        <f t="shared" si="2"/>
        <v>0.04803779916502436</v>
      </c>
      <c r="M44" s="13">
        <v>8539</v>
      </c>
      <c r="N44" s="7">
        <f t="shared" si="3"/>
        <v>0.0010310267947430795</v>
      </c>
      <c r="O44" s="6">
        <v>626560</v>
      </c>
      <c r="P44" s="6">
        <v>600475</v>
      </c>
      <c r="Q44" s="6">
        <v>767822</v>
      </c>
      <c r="R44" s="23">
        <v>0.6379</v>
      </c>
      <c r="S44" s="23">
        <v>0.6398</v>
      </c>
      <c r="T44" s="35">
        <f t="shared" si="10"/>
        <v>0.6389</v>
      </c>
      <c r="U44" s="13"/>
      <c r="W44" s="7" t="s">
        <v>297</v>
      </c>
      <c r="X44" s="7" t="str">
        <f t="shared" si="4"/>
        <v/>
      </c>
      <c r="Y44" s="7" t="str">
        <f t="shared" si="5"/>
        <v/>
      </c>
      <c r="Z44" s="7" t="str">
        <f t="shared" si="6"/>
        <v/>
      </c>
      <c r="AA44" s="8" t="str">
        <f t="shared" si="7"/>
        <v/>
      </c>
      <c r="AB44" s="22">
        <f t="shared" si="8"/>
        <v>0.6389</v>
      </c>
      <c r="AC44" s="8">
        <f t="shared" si="9"/>
        <v>1</v>
      </c>
    </row>
    <row r="45" spans="2:29" ht="15">
      <c r="B45" s="4">
        <v>5404</v>
      </c>
      <c r="C45" s="3" t="s">
        <v>45</v>
      </c>
      <c r="D45" s="5">
        <v>3541634</v>
      </c>
      <c r="E45" s="5">
        <v>3960188</v>
      </c>
      <c r="F45" s="5">
        <v>3235485</v>
      </c>
      <c r="G45" s="5">
        <v>3581821</v>
      </c>
      <c r="H45" s="5">
        <f t="shared" si="11"/>
        <v>3579782</v>
      </c>
      <c r="I45" s="6">
        <v>77823.22000000003</v>
      </c>
      <c r="J45" s="7">
        <f t="shared" si="1"/>
        <v>0.02173965342023621</v>
      </c>
      <c r="K45" s="6">
        <v>841370</v>
      </c>
      <c r="L45" s="7">
        <f t="shared" si="2"/>
        <v>0.23503386519067362</v>
      </c>
      <c r="M45" s="13">
        <v>2174</v>
      </c>
      <c r="N45" s="7">
        <f t="shared" si="3"/>
        <v>0.0006138409558977579</v>
      </c>
      <c r="O45" s="6">
        <v>40851</v>
      </c>
      <c r="P45" s="6">
        <v>185593</v>
      </c>
      <c r="Q45" s="6">
        <v>-51719</v>
      </c>
      <c r="R45" s="23">
        <v>0.872</v>
      </c>
      <c r="S45" s="23">
        <v>0.6697</v>
      </c>
      <c r="T45" s="35">
        <f t="shared" si="10"/>
        <v>0.7709</v>
      </c>
      <c r="U45" s="13"/>
      <c r="W45" s="7" t="s">
        <v>297</v>
      </c>
      <c r="X45" s="7" t="str">
        <f t="shared" si="4"/>
        <v/>
      </c>
      <c r="Y45" s="7" t="str">
        <f t="shared" si="5"/>
        <v/>
      </c>
      <c r="Z45" s="7" t="str">
        <f t="shared" si="6"/>
        <v/>
      </c>
      <c r="AA45" s="8" t="str">
        <f t="shared" si="7"/>
        <v/>
      </c>
      <c r="AB45" s="22" t="str">
        <f t="shared" si="8"/>
        <v/>
      </c>
      <c r="AC45" s="8">
        <f t="shared" si="9"/>
        <v>0</v>
      </c>
    </row>
    <row r="46" spans="2:29" ht="15">
      <c r="B46" s="40">
        <v>5405</v>
      </c>
      <c r="C46" s="41" t="s">
        <v>46</v>
      </c>
      <c r="D46" s="5">
        <v>6325845</v>
      </c>
      <c r="E46" s="5">
        <v>6410053</v>
      </c>
      <c r="F46" s="5">
        <v>5837204</v>
      </c>
      <c r="G46" s="5">
        <v>5647504</v>
      </c>
      <c r="H46" s="5">
        <f t="shared" si="11"/>
        <v>6055152</v>
      </c>
      <c r="I46" s="6">
        <v>1078713.21</v>
      </c>
      <c r="J46" s="7">
        <f t="shared" si="1"/>
        <v>0.1781479985968973</v>
      </c>
      <c r="K46" s="6">
        <v>1026479.08</v>
      </c>
      <c r="L46" s="7">
        <f t="shared" si="2"/>
        <v>0.16952160408194542</v>
      </c>
      <c r="M46" s="13">
        <v>904878</v>
      </c>
      <c r="N46" s="7">
        <f t="shared" si="3"/>
        <v>0.14304460510809228</v>
      </c>
      <c r="O46" s="6">
        <v>-121607</v>
      </c>
      <c r="P46" s="6">
        <v>288949</v>
      </c>
      <c r="Q46" s="6">
        <v>262647</v>
      </c>
      <c r="R46" s="23">
        <v>0.5033</v>
      </c>
      <c r="S46" s="23">
        <v>0.5223</v>
      </c>
      <c r="T46" s="35">
        <f t="shared" si="10"/>
        <v>0.5128</v>
      </c>
      <c r="U46" s="13"/>
      <c r="W46" s="7" t="s">
        <v>297</v>
      </c>
      <c r="X46" s="7">
        <f t="shared" si="4"/>
        <v>0.1781479985968973</v>
      </c>
      <c r="Y46" s="7" t="str">
        <f t="shared" si="5"/>
        <v/>
      </c>
      <c r="Z46" s="7">
        <f t="shared" si="6"/>
        <v>0.14304460510809228</v>
      </c>
      <c r="AA46" s="8" t="str">
        <f t="shared" si="7"/>
        <v/>
      </c>
      <c r="AB46" s="22">
        <f t="shared" si="8"/>
        <v>0.5128</v>
      </c>
      <c r="AC46" s="8">
        <f t="shared" si="9"/>
        <v>3</v>
      </c>
    </row>
    <row r="47" spans="2:29" ht="15">
      <c r="B47" s="4">
        <v>5406</v>
      </c>
      <c r="C47" s="3" t="s">
        <v>47</v>
      </c>
      <c r="D47" s="5">
        <v>13771418</v>
      </c>
      <c r="E47" s="5">
        <v>12987611</v>
      </c>
      <c r="F47" s="5">
        <v>11412284</v>
      </c>
      <c r="G47" s="5">
        <v>11558372</v>
      </c>
      <c r="H47" s="5">
        <f t="shared" si="11"/>
        <v>12432421</v>
      </c>
      <c r="I47" s="6">
        <v>67807.22000000082</v>
      </c>
      <c r="J47" s="7">
        <f t="shared" si="1"/>
        <v>0.005454064015367628</v>
      </c>
      <c r="K47" s="6">
        <v>4710616.76</v>
      </c>
      <c r="L47" s="7">
        <f t="shared" si="2"/>
        <v>0.3788977834647009</v>
      </c>
      <c r="M47" s="13">
        <v>0</v>
      </c>
      <c r="N47" s="7">
        <f t="shared" si="3"/>
        <v>0</v>
      </c>
      <c r="O47" s="6">
        <v>680172</v>
      </c>
      <c r="P47" s="6">
        <v>564611</v>
      </c>
      <c r="Q47" s="6">
        <v>-5825226</v>
      </c>
      <c r="R47" s="23">
        <v>0.7623</v>
      </c>
      <c r="S47" s="23">
        <v>0.7334</v>
      </c>
      <c r="T47" s="35">
        <f t="shared" si="10"/>
        <v>0.7479</v>
      </c>
      <c r="U47" s="13"/>
      <c r="W47" s="7" t="s">
        <v>297</v>
      </c>
      <c r="X47" s="7" t="str">
        <f t="shared" si="4"/>
        <v/>
      </c>
      <c r="Y47" s="7" t="str">
        <f t="shared" si="5"/>
        <v/>
      </c>
      <c r="Z47" s="7" t="str">
        <f t="shared" si="6"/>
        <v/>
      </c>
      <c r="AA47" s="8" t="str">
        <f t="shared" si="7"/>
        <v/>
      </c>
      <c r="AB47" s="22" t="str">
        <f t="shared" si="8"/>
        <v/>
      </c>
      <c r="AC47" s="8">
        <f t="shared" si="9"/>
        <v>0</v>
      </c>
    </row>
    <row r="48" spans="2:29" ht="15">
      <c r="B48" s="4">
        <v>5407</v>
      </c>
      <c r="C48" s="3" t="s">
        <v>48</v>
      </c>
      <c r="D48" s="5">
        <v>8224840</v>
      </c>
      <c r="E48" s="5">
        <v>9469996</v>
      </c>
      <c r="F48" s="5">
        <v>8245739</v>
      </c>
      <c r="G48" s="5">
        <v>6872849</v>
      </c>
      <c r="H48" s="5">
        <f t="shared" si="11"/>
        <v>8203356</v>
      </c>
      <c r="I48" s="6">
        <v>40852.21000000036</v>
      </c>
      <c r="J48" s="7">
        <f t="shared" si="1"/>
        <v>0.004979938698259635</v>
      </c>
      <c r="K48" s="6">
        <v>1385654.29</v>
      </c>
      <c r="L48" s="7">
        <f t="shared" si="2"/>
        <v>0.16891309971187402</v>
      </c>
      <c r="M48" s="13">
        <v>0</v>
      </c>
      <c r="N48" s="7">
        <f t="shared" si="3"/>
        <v>0</v>
      </c>
      <c r="O48" s="6">
        <v>641603</v>
      </c>
      <c r="P48" s="6">
        <v>-224153</v>
      </c>
      <c r="Q48" s="6">
        <v>-295884</v>
      </c>
      <c r="R48" s="23">
        <v>0.6544</v>
      </c>
      <c r="S48" s="23">
        <v>0.5732</v>
      </c>
      <c r="T48" s="35">
        <f t="shared" si="10"/>
        <v>0.6138</v>
      </c>
      <c r="U48" s="13"/>
      <c r="W48" s="7" t="s">
        <v>297</v>
      </c>
      <c r="X48" s="7" t="str">
        <f t="shared" si="4"/>
        <v/>
      </c>
      <c r="Y48" s="7" t="str">
        <f t="shared" si="5"/>
        <v/>
      </c>
      <c r="Z48" s="7" t="str">
        <f t="shared" si="6"/>
        <v/>
      </c>
      <c r="AA48" s="8" t="str">
        <f t="shared" si="7"/>
        <v/>
      </c>
      <c r="AB48" s="22">
        <f t="shared" si="8"/>
        <v>0.6138</v>
      </c>
      <c r="AC48" s="8">
        <f t="shared" si="9"/>
        <v>1</v>
      </c>
    </row>
    <row r="49" spans="2:29" ht="15">
      <c r="B49" s="4">
        <v>5408</v>
      </c>
      <c r="C49" s="3" t="s">
        <v>49</v>
      </c>
      <c r="D49" s="5">
        <v>20032493</v>
      </c>
      <c r="E49" s="5">
        <v>18801626</v>
      </c>
      <c r="F49" s="5">
        <v>16816328</v>
      </c>
      <c r="G49" s="5">
        <v>20804454</v>
      </c>
      <c r="H49" s="5">
        <f t="shared" si="11"/>
        <v>19113725</v>
      </c>
      <c r="I49" s="6">
        <v>109712.64999999947</v>
      </c>
      <c r="J49" s="7">
        <f t="shared" si="1"/>
        <v>0.005739993120127002</v>
      </c>
      <c r="K49" s="6">
        <v>4425697.27</v>
      </c>
      <c r="L49" s="7">
        <f t="shared" si="2"/>
        <v>0.23154551349880778</v>
      </c>
      <c r="M49" s="13">
        <v>0</v>
      </c>
      <c r="N49" s="7">
        <f t="shared" si="3"/>
        <v>0</v>
      </c>
      <c r="O49" s="6">
        <v>-1480834</v>
      </c>
      <c r="P49" s="6">
        <v>584492</v>
      </c>
      <c r="Q49" s="6">
        <v>-317948</v>
      </c>
      <c r="R49" s="23">
        <v>0.8067</v>
      </c>
      <c r="S49" s="23">
        <v>0.7197</v>
      </c>
      <c r="T49" s="35">
        <f t="shared" si="10"/>
        <v>0.7632</v>
      </c>
      <c r="U49" s="13"/>
      <c r="W49" s="7" t="s">
        <v>297</v>
      </c>
      <c r="X49" s="7" t="str">
        <f t="shared" si="4"/>
        <v/>
      </c>
      <c r="Y49" s="7" t="str">
        <f t="shared" si="5"/>
        <v/>
      </c>
      <c r="Z49" s="7" t="str">
        <f t="shared" si="6"/>
        <v/>
      </c>
      <c r="AA49" s="8" t="str">
        <f t="shared" si="7"/>
        <v/>
      </c>
      <c r="AB49" s="22" t="str">
        <f t="shared" si="8"/>
        <v/>
      </c>
      <c r="AC49" s="8">
        <f t="shared" si="9"/>
        <v>0</v>
      </c>
    </row>
    <row r="50" spans="2:29" ht="15">
      <c r="B50" s="4">
        <v>5409</v>
      </c>
      <c r="C50" s="3" t="s">
        <v>50</v>
      </c>
      <c r="D50" s="5">
        <v>13396277</v>
      </c>
      <c r="E50" s="5">
        <v>11943708</v>
      </c>
      <c r="F50" s="5">
        <v>10027521</v>
      </c>
      <c r="G50" s="5">
        <v>10761441</v>
      </c>
      <c r="H50" s="5">
        <f t="shared" si="11"/>
        <v>11532237</v>
      </c>
      <c r="I50" s="6">
        <v>303488.0500000005</v>
      </c>
      <c r="J50" s="7">
        <f t="shared" si="1"/>
        <v>0.02631649436271562</v>
      </c>
      <c r="K50" s="6">
        <v>6211617.36</v>
      </c>
      <c r="L50" s="7">
        <f t="shared" si="2"/>
        <v>0.5386307409395072</v>
      </c>
      <c r="M50" s="13">
        <v>96861</v>
      </c>
      <c r="N50" s="7">
        <f t="shared" si="3"/>
        <v>0.007230441711529255</v>
      </c>
      <c r="O50" s="6">
        <v>90710</v>
      </c>
      <c r="P50" s="6">
        <v>14994</v>
      </c>
      <c r="Q50" s="6">
        <v>-272377</v>
      </c>
      <c r="R50" s="23">
        <v>0.6668</v>
      </c>
      <c r="S50" s="23">
        <v>0.5888</v>
      </c>
      <c r="T50" s="35">
        <f t="shared" si="10"/>
        <v>0.6278</v>
      </c>
      <c r="U50" s="13"/>
      <c r="W50" s="7" t="s">
        <v>297</v>
      </c>
      <c r="X50" s="7" t="str">
        <f t="shared" si="4"/>
        <v/>
      </c>
      <c r="Y50" s="7">
        <f t="shared" si="5"/>
        <v>0.5386307409395072</v>
      </c>
      <c r="Z50" s="7" t="str">
        <f t="shared" si="6"/>
        <v/>
      </c>
      <c r="AA50" s="8" t="str">
        <f t="shared" si="7"/>
        <v/>
      </c>
      <c r="AB50" s="22">
        <f t="shared" si="8"/>
        <v>0.6278</v>
      </c>
      <c r="AC50" s="8">
        <f t="shared" si="9"/>
        <v>2</v>
      </c>
    </row>
    <row r="51" spans="2:29" ht="15">
      <c r="B51" s="4">
        <v>5410</v>
      </c>
      <c r="C51" s="3" t="s">
        <v>51</v>
      </c>
      <c r="D51" s="5">
        <v>2712197</v>
      </c>
      <c r="E51" s="5">
        <v>3228574</v>
      </c>
      <c r="F51" s="5">
        <v>2261140</v>
      </c>
      <c r="G51" s="5">
        <v>2198636</v>
      </c>
      <c r="H51" s="5">
        <f t="shared" si="11"/>
        <v>2600137</v>
      </c>
      <c r="I51" s="6">
        <v>164231.94000000006</v>
      </c>
      <c r="J51" s="7">
        <f t="shared" si="1"/>
        <v>0.06316280257540278</v>
      </c>
      <c r="K51" s="6">
        <v>171177.3</v>
      </c>
      <c r="L51" s="7">
        <f t="shared" si="2"/>
        <v>0.06583395413395525</v>
      </c>
      <c r="M51" s="13">
        <v>45808</v>
      </c>
      <c r="N51" s="7">
        <f t="shared" si="3"/>
        <v>0.016889628592613296</v>
      </c>
      <c r="O51" s="6">
        <v>5806</v>
      </c>
      <c r="P51" s="6">
        <v>14051</v>
      </c>
      <c r="Q51" s="6">
        <v>-105435</v>
      </c>
      <c r="R51" s="23">
        <v>0.6462</v>
      </c>
      <c r="S51" s="23">
        <v>0.5646</v>
      </c>
      <c r="T51" s="35">
        <f t="shared" si="10"/>
        <v>0.6054</v>
      </c>
      <c r="U51" s="13"/>
      <c r="W51" s="7" t="s">
        <v>297</v>
      </c>
      <c r="X51" s="7" t="str">
        <f t="shared" si="4"/>
        <v/>
      </c>
      <c r="Y51" s="7" t="str">
        <f t="shared" si="5"/>
        <v/>
      </c>
      <c r="Z51" s="7" t="str">
        <f t="shared" si="6"/>
        <v/>
      </c>
      <c r="AA51" s="8" t="str">
        <f t="shared" si="7"/>
        <v/>
      </c>
      <c r="AB51" s="22">
        <f t="shared" si="8"/>
        <v>0.6054</v>
      </c>
      <c r="AC51" s="8">
        <f t="shared" si="9"/>
        <v>1</v>
      </c>
    </row>
    <row r="52" spans="1:29" ht="15">
      <c r="A52" s="3" t="s">
        <v>52</v>
      </c>
      <c r="B52" s="4">
        <v>5501</v>
      </c>
      <c r="C52" s="3" t="s">
        <v>53</v>
      </c>
      <c r="D52" s="5">
        <v>6204948</v>
      </c>
      <c r="E52" s="5">
        <v>6348033</v>
      </c>
      <c r="F52" s="5">
        <v>4920556</v>
      </c>
      <c r="G52" s="5">
        <v>5551584</v>
      </c>
      <c r="H52" s="5">
        <f t="shared" si="11"/>
        <v>5756280</v>
      </c>
      <c r="I52" s="6">
        <v>5156502.38</v>
      </c>
      <c r="J52" s="7">
        <f t="shared" si="1"/>
        <v>0.8958046481408132</v>
      </c>
      <c r="K52" s="6">
        <v>1457757.03</v>
      </c>
      <c r="L52" s="7">
        <f t="shared" si="2"/>
        <v>0.2532463726573412</v>
      </c>
      <c r="M52" s="13">
        <v>5099457</v>
      </c>
      <c r="N52" s="7">
        <f t="shared" si="3"/>
        <v>0.8218371854204096</v>
      </c>
      <c r="O52" s="6">
        <v>158304</v>
      </c>
      <c r="P52" s="6">
        <v>229379</v>
      </c>
      <c r="Q52" s="6">
        <v>-924579</v>
      </c>
      <c r="R52" s="23">
        <v>0.7771</v>
      </c>
      <c r="S52" s="23">
        <v>0.666</v>
      </c>
      <c r="T52" s="35">
        <f t="shared" si="10"/>
        <v>0.7216</v>
      </c>
      <c r="U52" s="13"/>
      <c r="W52" s="7" t="s">
        <v>297</v>
      </c>
      <c r="X52" s="7">
        <f t="shared" si="4"/>
        <v>0.8958046481408132</v>
      </c>
      <c r="Y52" s="7" t="str">
        <f t="shared" si="5"/>
        <v/>
      </c>
      <c r="Z52" s="7">
        <f t="shared" si="6"/>
        <v>0.8218371854204096</v>
      </c>
      <c r="AA52" s="8" t="str">
        <f t="shared" si="7"/>
        <v/>
      </c>
      <c r="AB52" s="22" t="str">
        <f t="shared" si="8"/>
        <v/>
      </c>
      <c r="AC52" s="8">
        <f t="shared" si="9"/>
        <v>2</v>
      </c>
    </row>
    <row r="53" spans="2:29" ht="15">
      <c r="B53" s="4">
        <v>5502</v>
      </c>
      <c r="C53" s="3" t="s">
        <v>54</v>
      </c>
      <c r="D53" s="5">
        <v>1949007</v>
      </c>
      <c r="E53" s="5">
        <v>2821732</v>
      </c>
      <c r="F53" s="5">
        <v>1784020</v>
      </c>
      <c r="G53" s="5">
        <v>1690495</v>
      </c>
      <c r="H53" s="5">
        <f t="shared" si="11"/>
        <v>2061314</v>
      </c>
      <c r="I53" s="6">
        <v>19537.650000000038</v>
      </c>
      <c r="J53" s="7">
        <f t="shared" si="1"/>
        <v>0.009478250281131374</v>
      </c>
      <c r="K53" s="6">
        <v>131232.32</v>
      </c>
      <c r="L53" s="7">
        <f t="shared" si="2"/>
        <v>0.0636644004746487</v>
      </c>
      <c r="M53" s="13">
        <v>0</v>
      </c>
      <c r="N53" s="7">
        <f t="shared" si="3"/>
        <v>0</v>
      </c>
      <c r="O53" s="6">
        <v>21334</v>
      </c>
      <c r="P53" s="6">
        <v>64084</v>
      </c>
      <c r="Q53" s="6">
        <v>-26555</v>
      </c>
      <c r="R53" s="23">
        <v>0.6003</v>
      </c>
      <c r="S53" s="23">
        <v>0.5821</v>
      </c>
      <c r="T53" s="35">
        <f t="shared" si="10"/>
        <v>0.5912</v>
      </c>
      <c r="U53" s="13"/>
      <c r="W53" s="7" t="s">
        <v>297</v>
      </c>
      <c r="X53" s="7" t="str">
        <f t="shared" si="4"/>
        <v/>
      </c>
      <c r="Y53" s="7" t="str">
        <f t="shared" si="5"/>
        <v/>
      </c>
      <c r="Z53" s="7" t="str">
        <f t="shared" si="6"/>
        <v/>
      </c>
      <c r="AA53" s="8" t="str">
        <f t="shared" si="7"/>
        <v/>
      </c>
      <c r="AB53" s="22">
        <f t="shared" si="8"/>
        <v>0.5912</v>
      </c>
      <c r="AC53" s="8">
        <f t="shared" si="9"/>
        <v>1</v>
      </c>
    </row>
    <row r="54" spans="2:29" ht="15">
      <c r="B54" s="4">
        <v>5503</v>
      </c>
      <c r="C54" s="3" t="s">
        <v>55</v>
      </c>
      <c r="D54" s="5">
        <v>4842717</v>
      </c>
      <c r="E54" s="5">
        <v>5795098</v>
      </c>
      <c r="F54" s="5">
        <v>4861532</v>
      </c>
      <c r="G54" s="5">
        <v>4806381</v>
      </c>
      <c r="H54" s="5">
        <f t="shared" si="11"/>
        <v>5076432</v>
      </c>
      <c r="I54" s="6">
        <v>369604.57999999996</v>
      </c>
      <c r="J54" s="7">
        <f t="shared" si="1"/>
        <v>0.07280794463512955</v>
      </c>
      <c r="K54" s="6">
        <v>2059226.85</v>
      </c>
      <c r="L54" s="7">
        <f t="shared" si="2"/>
        <v>0.40564452552501445</v>
      </c>
      <c r="M54" s="13">
        <v>453001</v>
      </c>
      <c r="N54" s="7">
        <f t="shared" si="3"/>
        <v>0.09354273644319913</v>
      </c>
      <c r="O54" s="6">
        <v>-8758</v>
      </c>
      <c r="P54" s="6">
        <v>62452</v>
      </c>
      <c r="Q54" s="6">
        <v>-58112</v>
      </c>
      <c r="R54" s="23">
        <v>0.6265</v>
      </c>
      <c r="S54" s="23">
        <v>0.5679</v>
      </c>
      <c r="T54" s="35">
        <f t="shared" si="10"/>
        <v>0.5972</v>
      </c>
      <c r="U54" s="13"/>
      <c r="W54" s="7" t="s">
        <v>297</v>
      </c>
      <c r="X54" s="7" t="str">
        <f t="shared" si="4"/>
        <v/>
      </c>
      <c r="Y54" s="7" t="str">
        <f t="shared" si="5"/>
        <v/>
      </c>
      <c r="Z54" s="7">
        <f t="shared" si="6"/>
        <v>0.09354273644319913</v>
      </c>
      <c r="AA54" s="8" t="str">
        <f t="shared" si="7"/>
        <v/>
      </c>
      <c r="AB54" s="22">
        <f t="shared" si="8"/>
        <v>0.5972</v>
      </c>
      <c r="AC54" s="8">
        <f t="shared" si="9"/>
        <v>2</v>
      </c>
    </row>
    <row r="55" spans="2:29" ht="15">
      <c r="B55" s="40">
        <v>5504</v>
      </c>
      <c r="C55" s="41" t="s">
        <v>52</v>
      </c>
      <c r="D55" s="5">
        <v>30144843</v>
      </c>
      <c r="E55" s="5">
        <v>31448231</v>
      </c>
      <c r="F55" s="5">
        <v>31674828</v>
      </c>
      <c r="G55" s="5">
        <v>30164328</v>
      </c>
      <c r="H55" s="5">
        <f t="shared" si="11"/>
        <v>30858058</v>
      </c>
      <c r="I55" s="6">
        <v>9230918.36</v>
      </c>
      <c r="J55" s="7">
        <f t="shared" si="1"/>
        <v>0.29914126028280846</v>
      </c>
      <c r="K55" s="6">
        <v>28231250.82</v>
      </c>
      <c r="L55" s="7">
        <f t="shared" si="2"/>
        <v>0.914874514138252</v>
      </c>
      <c r="M55" s="13">
        <v>7399478</v>
      </c>
      <c r="N55" s="7">
        <f t="shared" si="3"/>
        <v>0.24546414124631533</v>
      </c>
      <c r="O55" s="6">
        <v>-3195220</v>
      </c>
      <c r="P55" s="6">
        <v>1982226</v>
      </c>
      <c r="Q55" s="6">
        <v>-1860547</v>
      </c>
      <c r="R55" s="23">
        <v>0.5834</v>
      </c>
      <c r="S55" s="23">
        <v>0.5442</v>
      </c>
      <c r="T55" s="35">
        <f t="shared" si="10"/>
        <v>0.5638</v>
      </c>
      <c r="U55" s="13"/>
      <c r="W55" s="7" t="s">
        <v>297</v>
      </c>
      <c r="X55" s="7">
        <f t="shared" si="4"/>
        <v>0.29914126028280846</v>
      </c>
      <c r="Y55" s="7">
        <f t="shared" si="5"/>
        <v>0.914874514138252</v>
      </c>
      <c r="Z55" s="7">
        <f t="shared" si="6"/>
        <v>0.24546414124631533</v>
      </c>
      <c r="AA55" s="8" t="str">
        <f t="shared" si="7"/>
        <v/>
      </c>
      <c r="AB55" s="22">
        <f t="shared" si="8"/>
        <v>0.5638</v>
      </c>
      <c r="AC55" s="8">
        <f t="shared" si="9"/>
        <v>4</v>
      </c>
    </row>
    <row r="56" spans="2:29" ht="15">
      <c r="B56" s="4">
        <v>5505</v>
      </c>
      <c r="C56" s="3" t="s">
        <v>56</v>
      </c>
      <c r="D56" s="5">
        <v>1591534</v>
      </c>
      <c r="E56" s="5">
        <v>1622444</v>
      </c>
      <c r="F56" s="5">
        <v>1479632</v>
      </c>
      <c r="G56" s="5">
        <v>1329827</v>
      </c>
      <c r="H56" s="5">
        <f t="shared" si="11"/>
        <v>1505859</v>
      </c>
      <c r="I56" s="6">
        <v>306492.04999999993</v>
      </c>
      <c r="J56" s="7">
        <f t="shared" si="1"/>
        <v>0.203533033305243</v>
      </c>
      <c r="K56" s="6">
        <v>306499.27</v>
      </c>
      <c r="L56" s="7">
        <f t="shared" si="2"/>
        <v>0.2035378279108469</v>
      </c>
      <c r="M56" s="13">
        <v>0</v>
      </c>
      <c r="N56" s="7">
        <f t="shared" si="3"/>
        <v>0</v>
      </c>
      <c r="O56" s="6">
        <v>11134</v>
      </c>
      <c r="P56" s="6">
        <v>-50087</v>
      </c>
      <c r="Q56" s="6">
        <v>135249</v>
      </c>
      <c r="R56" s="23">
        <v>0.6639</v>
      </c>
      <c r="S56" s="23">
        <v>0.6533</v>
      </c>
      <c r="T56" s="35">
        <f t="shared" si="10"/>
        <v>0.6586</v>
      </c>
      <c r="U56" s="13"/>
      <c r="W56" s="7" t="s">
        <v>297</v>
      </c>
      <c r="X56" s="7">
        <f t="shared" si="4"/>
        <v>0.203533033305243</v>
      </c>
      <c r="Y56" s="7" t="str">
        <f t="shared" si="5"/>
        <v/>
      </c>
      <c r="Z56" s="7" t="str">
        <f t="shared" si="6"/>
        <v/>
      </c>
      <c r="AA56" s="8" t="str">
        <f t="shared" si="7"/>
        <v/>
      </c>
      <c r="AB56" s="22" t="str">
        <f t="shared" si="8"/>
        <v/>
      </c>
      <c r="AC56" s="8">
        <f t="shared" si="9"/>
        <v>1</v>
      </c>
    </row>
    <row r="57" spans="2:29" ht="15">
      <c r="B57" s="40">
        <v>5506</v>
      </c>
      <c r="C57" s="41" t="s">
        <v>57</v>
      </c>
      <c r="D57" s="5">
        <v>5216034</v>
      </c>
      <c r="E57" s="5">
        <v>5428359</v>
      </c>
      <c r="F57" s="5">
        <v>5871860</v>
      </c>
      <c r="G57" s="5">
        <v>4785777</v>
      </c>
      <c r="H57" s="5">
        <f t="shared" si="11"/>
        <v>5325508</v>
      </c>
      <c r="I57" s="6">
        <v>2173175.12</v>
      </c>
      <c r="J57" s="7">
        <f t="shared" si="1"/>
        <v>0.4080690743493391</v>
      </c>
      <c r="K57" s="6">
        <v>2322919.58</v>
      </c>
      <c r="L57" s="7">
        <f t="shared" si="2"/>
        <v>0.4361874172379424</v>
      </c>
      <c r="M57" s="13">
        <v>1885119</v>
      </c>
      <c r="N57" s="7">
        <f t="shared" si="3"/>
        <v>0.3614084954200835</v>
      </c>
      <c r="O57" s="6">
        <v>339060</v>
      </c>
      <c r="P57" s="6">
        <v>52814</v>
      </c>
      <c r="Q57" s="6">
        <v>-4741</v>
      </c>
      <c r="R57" s="23">
        <v>0.6299</v>
      </c>
      <c r="S57" s="23">
        <v>0.5221</v>
      </c>
      <c r="T57" s="35">
        <f t="shared" si="10"/>
        <v>0.576</v>
      </c>
      <c r="U57" s="13"/>
      <c r="W57" s="7" t="s">
        <v>297</v>
      </c>
      <c r="X57" s="7">
        <f t="shared" si="4"/>
        <v>0.4080690743493391</v>
      </c>
      <c r="Y57" s="7" t="str">
        <f t="shared" si="5"/>
        <v/>
      </c>
      <c r="Z57" s="7">
        <f t="shared" si="6"/>
        <v>0.3614084954200835</v>
      </c>
      <c r="AA57" s="8" t="str">
        <f t="shared" si="7"/>
        <v/>
      </c>
      <c r="AB57" s="22">
        <f t="shared" si="8"/>
        <v>0.576</v>
      </c>
      <c r="AC57" s="8">
        <f t="shared" si="9"/>
        <v>3</v>
      </c>
    </row>
    <row r="58" spans="2:29" ht="15">
      <c r="B58" s="4">
        <v>5507</v>
      </c>
      <c r="C58" s="3" t="s">
        <v>58</v>
      </c>
      <c r="D58" s="5">
        <v>3677769</v>
      </c>
      <c r="E58" s="5">
        <v>4025769</v>
      </c>
      <c r="F58" s="5">
        <v>3527402</v>
      </c>
      <c r="G58" s="5">
        <v>3159508</v>
      </c>
      <c r="H58" s="5">
        <f t="shared" si="11"/>
        <v>3597612</v>
      </c>
      <c r="I58" s="6">
        <v>39459.34999999999</v>
      </c>
      <c r="J58" s="7">
        <f t="shared" si="1"/>
        <v>0.010968206132289972</v>
      </c>
      <c r="K58" s="6">
        <v>49444.75</v>
      </c>
      <c r="L58" s="7">
        <f t="shared" si="2"/>
        <v>0.013743769478198315</v>
      </c>
      <c r="M58" s="13">
        <v>0</v>
      </c>
      <c r="N58" s="7">
        <f t="shared" si="3"/>
        <v>0</v>
      </c>
      <c r="O58" s="6">
        <v>22889</v>
      </c>
      <c r="P58" s="6">
        <v>-188508</v>
      </c>
      <c r="Q58" s="6">
        <v>-266642</v>
      </c>
      <c r="R58" s="23">
        <v>0.6185</v>
      </c>
      <c r="S58" s="23">
        <v>0.595</v>
      </c>
      <c r="T58" s="35">
        <f t="shared" si="10"/>
        <v>0.6068</v>
      </c>
      <c r="U58" s="13"/>
      <c r="W58" s="7" t="s">
        <v>297</v>
      </c>
      <c r="X58" s="7" t="str">
        <f t="shared" si="4"/>
        <v/>
      </c>
      <c r="Y58" s="7" t="str">
        <f t="shared" si="5"/>
        <v/>
      </c>
      <c r="Z58" s="7" t="str">
        <f t="shared" si="6"/>
        <v/>
      </c>
      <c r="AA58" s="8" t="str">
        <f t="shared" si="7"/>
        <v/>
      </c>
      <c r="AB58" s="22">
        <f t="shared" si="8"/>
        <v>0.6068</v>
      </c>
      <c r="AC58" s="8">
        <f t="shared" si="9"/>
        <v>1</v>
      </c>
    </row>
    <row r="59" spans="2:29" ht="15">
      <c r="B59" s="4">
        <v>5508</v>
      </c>
      <c r="C59" s="3" t="s">
        <v>59</v>
      </c>
      <c r="D59" s="5">
        <v>1689174</v>
      </c>
      <c r="E59" s="5">
        <v>2235779</v>
      </c>
      <c r="F59" s="5">
        <v>1215470</v>
      </c>
      <c r="G59" s="5">
        <v>1206218</v>
      </c>
      <c r="H59" s="5">
        <f t="shared" si="11"/>
        <v>1586660</v>
      </c>
      <c r="I59" s="6">
        <v>35469.84000000002</v>
      </c>
      <c r="J59" s="7">
        <f t="shared" si="1"/>
        <v>0.02235503510518953</v>
      </c>
      <c r="K59" s="6">
        <v>52863.16</v>
      </c>
      <c r="L59" s="7">
        <f t="shared" si="2"/>
        <v>0.033317257635536286</v>
      </c>
      <c r="M59" s="13">
        <v>0</v>
      </c>
      <c r="N59" s="7">
        <f t="shared" si="3"/>
        <v>0</v>
      </c>
      <c r="O59" s="6">
        <v>136166</v>
      </c>
      <c r="P59" s="6">
        <v>192761</v>
      </c>
      <c r="Q59" s="6">
        <v>221799</v>
      </c>
      <c r="R59" s="23">
        <v>0.4079</v>
      </c>
      <c r="S59" s="23">
        <v>0.6145</v>
      </c>
      <c r="T59" s="35">
        <f t="shared" si="10"/>
        <v>0.5112</v>
      </c>
      <c r="U59" s="13"/>
      <c r="W59" s="7" t="s">
        <v>297</v>
      </c>
      <c r="X59" s="7" t="str">
        <f t="shared" si="4"/>
        <v/>
      </c>
      <c r="Y59" s="7" t="str">
        <f t="shared" si="5"/>
        <v/>
      </c>
      <c r="Z59" s="7" t="str">
        <f t="shared" si="6"/>
        <v/>
      </c>
      <c r="AA59" s="8" t="str">
        <f t="shared" si="7"/>
        <v/>
      </c>
      <c r="AB59" s="22">
        <f t="shared" si="8"/>
        <v>0.5112</v>
      </c>
      <c r="AC59" s="8">
        <f t="shared" si="9"/>
        <v>1</v>
      </c>
    </row>
    <row r="60" spans="2:29" ht="15">
      <c r="B60" s="4">
        <v>5509</v>
      </c>
      <c r="C60" s="3" t="s">
        <v>60</v>
      </c>
      <c r="D60" s="5">
        <v>3368067</v>
      </c>
      <c r="E60" s="5">
        <v>3663363</v>
      </c>
      <c r="F60" s="5">
        <v>2359744</v>
      </c>
      <c r="G60" s="5">
        <v>2007786</v>
      </c>
      <c r="H60" s="5">
        <f t="shared" si="11"/>
        <v>2849740</v>
      </c>
      <c r="I60" s="6">
        <v>8183.519999999997</v>
      </c>
      <c r="J60" s="7">
        <f t="shared" si="1"/>
        <v>0.0028716725034564545</v>
      </c>
      <c r="K60" s="6">
        <v>0</v>
      </c>
      <c r="L60" s="7">
        <f t="shared" si="2"/>
        <v>0</v>
      </c>
      <c r="M60" s="13">
        <v>0</v>
      </c>
      <c r="N60" s="7">
        <f t="shared" si="3"/>
        <v>0</v>
      </c>
      <c r="O60" s="6">
        <v>-51210</v>
      </c>
      <c r="P60" s="6">
        <v>300080</v>
      </c>
      <c r="Q60" s="6">
        <v>-237939</v>
      </c>
      <c r="R60" s="23">
        <v>0.6984</v>
      </c>
      <c r="S60" s="23">
        <v>0.6913</v>
      </c>
      <c r="T60" s="35">
        <f t="shared" si="10"/>
        <v>0.6949</v>
      </c>
      <c r="U60" s="13"/>
      <c r="W60" s="7" t="s">
        <v>297</v>
      </c>
      <c r="X60" s="7" t="str">
        <f t="shared" si="4"/>
        <v/>
      </c>
      <c r="Y60" s="7" t="str">
        <f t="shared" si="5"/>
        <v/>
      </c>
      <c r="Z60" s="7" t="str">
        <f t="shared" si="6"/>
        <v/>
      </c>
      <c r="AA60" s="8" t="str">
        <f t="shared" si="7"/>
        <v/>
      </c>
      <c r="AB60" s="22" t="str">
        <f t="shared" si="8"/>
        <v/>
      </c>
      <c r="AC60" s="8">
        <f t="shared" si="9"/>
        <v>0</v>
      </c>
    </row>
    <row r="61" spans="2:29" ht="15">
      <c r="B61" s="4">
        <v>5510</v>
      </c>
      <c r="C61" s="3" t="s">
        <v>61</v>
      </c>
      <c r="D61" s="5">
        <v>5486595</v>
      </c>
      <c r="E61" s="5">
        <v>4571784</v>
      </c>
      <c r="F61" s="5">
        <v>3033936</v>
      </c>
      <c r="G61" s="5">
        <v>3020620</v>
      </c>
      <c r="H61" s="5">
        <f t="shared" si="11"/>
        <v>4028234</v>
      </c>
      <c r="I61" s="6">
        <v>6523.859999999986</v>
      </c>
      <c r="J61" s="7">
        <f t="shared" si="1"/>
        <v>0.001619533522630509</v>
      </c>
      <c r="K61" s="6">
        <v>315139.7</v>
      </c>
      <c r="L61" s="7">
        <f t="shared" si="2"/>
        <v>0.07823271935046475</v>
      </c>
      <c r="M61" s="13">
        <v>0</v>
      </c>
      <c r="N61" s="7">
        <f t="shared" si="3"/>
        <v>0</v>
      </c>
      <c r="O61" s="6">
        <v>293519</v>
      </c>
      <c r="P61" s="6">
        <v>-155781</v>
      </c>
      <c r="Q61" s="6">
        <v>29954</v>
      </c>
      <c r="R61" s="23">
        <v>0.4644</v>
      </c>
      <c r="S61" s="23">
        <v>0.4673</v>
      </c>
      <c r="T61" s="35">
        <f t="shared" si="10"/>
        <v>0.4659</v>
      </c>
      <c r="U61" s="13"/>
      <c r="W61" s="7" t="s">
        <v>297</v>
      </c>
      <c r="X61" s="7" t="str">
        <f t="shared" si="4"/>
        <v/>
      </c>
      <c r="Y61" s="7" t="str">
        <f t="shared" si="5"/>
        <v/>
      </c>
      <c r="Z61" s="7" t="str">
        <f t="shared" si="6"/>
        <v/>
      </c>
      <c r="AA61" s="8" t="str">
        <f t="shared" si="7"/>
        <v/>
      </c>
      <c r="AB61" s="22">
        <f t="shared" si="8"/>
        <v>0.4659</v>
      </c>
      <c r="AC61" s="8">
        <f t="shared" si="9"/>
        <v>1</v>
      </c>
    </row>
    <row r="62" spans="2:29" ht="15">
      <c r="B62" s="4">
        <v>5511</v>
      </c>
      <c r="C62" s="3" t="s">
        <v>62</v>
      </c>
      <c r="D62" s="5">
        <v>2656028</v>
      </c>
      <c r="E62" s="5">
        <v>3644336</v>
      </c>
      <c r="F62" s="5">
        <v>2716935</v>
      </c>
      <c r="G62" s="5">
        <v>2624495</v>
      </c>
      <c r="H62" s="5">
        <f t="shared" si="11"/>
        <v>2910449</v>
      </c>
      <c r="I62" s="6">
        <v>22196.309999999903</v>
      </c>
      <c r="J62" s="7">
        <f t="shared" si="1"/>
        <v>0.00762642121542068</v>
      </c>
      <c r="K62" s="6">
        <v>0</v>
      </c>
      <c r="L62" s="7">
        <f t="shared" si="2"/>
        <v>0</v>
      </c>
      <c r="M62" s="13">
        <v>0</v>
      </c>
      <c r="N62" s="7">
        <f t="shared" si="3"/>
        <v>0</v>
      </c>
      <c r="O62" s="6">
        <v>88663</v>
      </c>
      <c r="P62" s="6">
        <v>587159</v>
      </c>
      <c r="Q62" s="6">
        <v>-152651</v>
      </c>
      <c r="R62" s="23">
        <v>0.7366</v>
      </c>
      <c r="S62" s="23">
        <v>0.8324</v>
      </c>
      <c r="T62" s="35">
        <f t="shared" si="10"/>
        <v>0.7845</v>
      </c>
      <c r="U62" s="13"/>
      <c r="W62" s="7" t="s">
        <v>297</v>
      </c>
      <c r="X62" s="7" t="str">
        <f t="shared" si="4"/>
        <v/>
      </c>
      <c r="Y62" s="7" t="str">
        <f t="shared" si="5"/>
        <v/>
      </c>
      <c r="Z62" s="7" t="str">
        <f t="shared" si="6"/>
        <v/>
      </c>
      <c r="AA62" s="8" t="str">
        <f t="shared" si="7"/>
        <v/>
      </c>
      <c r="AB62" s="22" t="str">
        <f t="shared" si="8"/>
        <v/>
      </c>
      <c r="AC62" s="8">
        <f t="shared" si="9"/>
        <v>0</v>
      </c>
    </row>
    <row r="63" spans="1:29" ht="15">
      <c r="A63" s="3" t="s">
        <v>63</v>
      </c>
      <c r="B63" s="40">
        <v>5601</v>
      </c>
      <c r="C63" s="41" t="s">
        <v>64</v>
      </c>
      <c r="D63" s="5">
        <v>4406982</v>
      </c>
      <c r="E63" s="5">
        <v>6390295</v>
      </c>
      <c r="F63" s="5">
        <v>5377485</v>
      </c>
      <c r="G63" s="5">
        <v>3634250</v>
      </c>
      <c r="H63" s="5">
        <f t="shared" si="11"/>
        <v>4952253</v>
      </c>
      <c r="I63" s="6">
        <v>860809.8600000001</v>
      </c>
      <c r="J63" s="7">
        <f t="shared" si="1"/>
        <v>0.17382186653226323</v>
      </c>
      <c r="K63" s="6">
        <v>186935</v>
      </c>
      <c r="L63" s="7">
        <f t="shared" si="2"/>
        <v>0.03774746564846344</v>
      </c>
      <c r="M63" s="13">
        <v>963593</v>
      </c>
      <c r="N63" s="7">
        <f t="shared" si="3"/>
        <v>0.2186514489961611</v>
      </c>
      <c r="O63" s="6">
        <v>232713</v>
      </c>
      <c r="P63" s="6">
        <v>526524</v>
      </c>
      <c r="Q63" s="6">
        <v>-364271</v>
      </c>
      <c r="R63" s="23">
        <v>0.5386</v>
      </c>
      <c r="S63" s="23">
        <v>0.3891</v>
      </c>
      <c r="T63" s="35">
        <f t="shared" si="10"/>
        <v>0.4639</v>
      </c>
      <c r="U63" s="13"/>
      <c r="W63" s="7" t="s">
        <v>297</v>
      </c>
      <c r="X63" s="7">
        <f t="shared" si="4"/>
        <v>0.17382186653226323</v>
      </c>
      <c r="Y63" s="7" t="str">
        <f t="shared" si="5"/>
        <v/>
      </c>
      <c r="Z63" s="7">
        <f t="shared" si="6"/>
        <v>0.2186514489961611</v>
      </c>
      <c r="AA63" s="8" t="str">
        <f t="shared" si="7"/>
        <v/>
      </c>
      <c r="AB63" s="22">
        <f t="shared" si="8"/>
        <v>0.4639</v>
      </c>
      <c r="AC63" s="8">
        <f t="shared" si="9"/>
        <v>3</v>
      </c>
    </row>
    <row r="64" spans="2:29" ht="15">
      <c r="B64" s="4">
        <v>5602</v>
      </c>
      <c r="C64" s="3" t="s">
        <v>65</v>
      </c>
      <c r="D64" s="5">
        <v>14341144</v>
      </c>
      <c r="E64" s="5">
        <v>13024348</v>
      </c>
      <c r="F64" s="5">
        <v>12484311</v>
      </c>
      <c r="G64" s="5">
        <v>11627131</v>
      </c>
      <c r="H64" s="5">
        <f t="shared" si="11"/>
        <v>12869234</v>
      </c>
      <c r="I64" s="6">
        <v>242608.2300000026</v>
      </c>
      <c r="J64" s="7">
        <f t="shared" si="1"/>
        <v>0.018851800348024025</v>
      </c>
      <c r="K64" s="6">
        <v>1683810.11</v>
      </c>
      <c r="L64" s="7">
        <f t="shared" si="2"/>
        <v>0.130839963746094</v>
      </c>
      <c r="M64" s="13">
        <v>107019</v>
      </c>
      <c r="N64" s="7">
        <f t="shared" si="3"/>
        <v>0.007462375386510309</v>
      </c>
      <c r="O64" s="6">
        <v>197434</v>
      </c>
      <c r="P64" s="6">
        <v>-156043</v>
      </c>
      <c r="Q64" s="6">
        <v>-1136912</v>
      </c>
      <c r="R64" s="23">
        <v>0.6021</v>
      </c>
      <c r="S64" s="23">
        <v>0.6094</v>
      </c>
      <c r="T64" s="35">
        <f t="shared" si="10"/>
        <v>0.6058</v>
      </c>
      <c r="U64" s="13"/>
      <c r="W64" s="7" t="s">
        <v>297</v>
      </c>
      <c r="X64" s="7" t="str">
        <f t="shared" si="4"/>
        <v/>
      </c>
      <c r="Y64" s="7" t="str">
        <f t="shared" si="5"/>
        <v/>
      </c>
      <c r="Z64" s="7" t="str">
        <f t="shared" si="6"/>
        <v/>
      </c>
      <c r="AA64" s="8" t="str">
        <f t="shared" si="7"/>
        <v/>
      </c>
      <c r="AB64" s="22">
        <f t="shared" si="8"/>
        <v>0.6058</v>
      </c>
      <c r="AC64" s="8">
        <f t="shared" si="9"/>
        <v>1</v>
      </c>
    </row>
    <row r="65" spans="2:29" ht="15">
      <c r="B65" s="4">
        <v>5603</v>
      </c>
      <c r="C65" s="3" t="s">
        <v>63</v>
      </c>
      <c r="D65" s="5">
        <v>45320856</v>
      </c>
      <c r="E65" s="5">
        <v>51267820</v>
      </c>
      <c r="F65" s="5">
        <v>42768950</v>
      </c>
      <c r="G65" s="5">
        <v>38980020</v>
      </c>
      <c r="H65" s="5">
        <f t="shared" si="11"/>
        <v>44584412</v>
      </c>
      <c r="I65" s="6">
        <v>1779616.660000002</v>
      </c>
      <c r="J65" s="7">
        <f t="shared" si="1"/>
        <v>0.039915669629107184</v>
      </c>
      <c r="K65" s="6">
        <v>9675753.88</v>
      </c>
      <c r="L65" s="7">
        <f t="shared" si="2"/>
        <v>0.2170210045609663</v>
      </c>
      <c r="M65" s="13">
        <v>929064</v>
      </c>
      <c r="N65" s="7">
        <f t="shared" si="3"/>
        <v>0.0204997010647813</v>
      </c>
      <c r="O65" s="6">
        <v>-1456865</v>
      </c>
      <c r="P65" s="6">
        <v>-340201</v>
      </c>
      <c r="Q65" s="6">
        <v>-2830697</v>
      </c>
      <c r="R65" s="23">
        <v>0.6714</v>
      </c>
      <c r="S65" s="23">
        <v>0.6243</v>
      </c>
      <c r="T65" s="35">
        <f t="shared" si="10"/>
        <v>0.6479</v>
      </c>
      <c r="U65" s="13"/>
      <c r="W65" s="7" t="s">
        <v>297</v>
      </c>
      <c r="X65" s="7" t="str">
        <f t="shared" si="4"/>
        <v/>
      </c>
      <c r="Y65" s="7" t="str">
        <f t="shared" si="5"/>
        <v/>
      </c>
      <c r="Z65" s="7" t="str">
        <f t="shared" si="6"/>
        <v/>
      </c>
      <c r="AA65" s="8">
        <f t="shared" si="7"/>
        <v>1</v>
      </c>
      <c r="AB65" s="22">
        <f t="shared" si="8"/>
        <v>0.6479</v>
      </c>
      <c r="AC65" s="8">
        <f t="shared" si="9"/>
        <v>2</v>
      </c>
    </row>
    <row r="66" spans="2:29" ht="15">
      <c r="B66" s="4">
        <v>5605</v>
      </c>
      <c r="C66" s="3" t="s">
        <v>66</v>
      </c>
      <c r="D66" s="5">
        <v>16177496</v>
      </c>
      <c r="E66" s="5">
        <v>14051032</v>
      </c>
      <c r="F66" s="5">
        <v>13468779</v>
      </c>
      <c r="G66" s="5">
        <v>12453389</v>
      </c>
      <c r="H66" s="5">
        <f t="shared" si="11"/>
        <v>14037674</v>
      </c>
      <c r="I66" s="6">
        <v>375364.1399999999</v>
      </c>
      <c r="J66" s="7">
        <f t="shared" si="1"/>
        <v>0.026739767571180233</v>
      </c>
      <c r="K66" s="6">
        <v>0</v>
      </c>
      <c r="L66" s="7">
        <f t="shared" si="2"/>
        <v>0</v>
      </c>
      <c r="M66" s="13">
        <v>0</v>
      </c>
      <c r="N66" s="7">
        <f t="shared" si="3"/>
        <v>0</v>
      </c>
      <c r="O66" s="6">
        <v>603371</v>
      </c>
      <c r="P66" s="6">
        <v>-390463</v>
      </c>
      <c r="Q66" s="6">
        <v>990726</v>
      </c>
      <c r="R66" s="23">
        <v>0.8849</v>
      </c>
      <c r="S66" s="23">
        <v>0.6835</v>
      </c>
      <c r="T66" s="35">
        <f t="shared" si="10"/>
        <v>0.7842</v>
      </c>
      <c r="U66" s="13"/>
      <c r="W66" s="7" t="s">
        <v>297</v>
      </c>
      <c r="X66" s="7" t="str">
        <f t="shared" si="4"/>
        <v/>
      </c>
      <c r="Y66" s="7" t="str">
        <f t="shared" si="5"/>
        <v/>
      </c>
      <c r="Z66" s="7" t="str">
        <f t="shared" si="6"/>
        <v/>
      </c>
      <c r="AA66" s="8" t="str">
        <f t="shared" si="7"/>
        <v/>
      </c>
      <c r="AB66" s="22" t="str">
        <f t="shared" si="8"/>
        <v/>
      </c>
      <c r="AC66" s="8">
        <f t="shared" si="9"/>
        <v>0</v>
      </c>
    </row>
    <row r="67" spans="2:29" ht="15">
      <c r="B67" s="4">
        <v>5606</v>
      </c>
      <c r="C67" s="3" t="s">
        <v>67</v>
      </c>
      <c r="D67" s="5">
        <v>4784422</v>
      </c>
      <c r="E67" s="5">
        <v>5983947</v>
      </c>
      <c r="F67" s="5">
        <v>4462031</v>
      </c>
      <c r="G67" s="5">
        <v>4255389</v>
      </c>
      <c r="H67" s="5">
        <f aca="true" t="shared" si="12" ref="H67:H98">ROUND((+D67+E67+F67+G67)/4,0)</f>
        <v>4871447</v>
      </c>
      <c r="I67" s="6">
        <v>120580.72999999963</v>
      </c>
      <c r="J67" s="7">
        <f aca="true" t="shared" si="13" ref="J67:J130">+I67/$H67</f>
        <v>0.0247525488833194</v>
      </c>
      <c r="K67" s="6">
        <v>330647.29</v>
      </c>
      <c r="L67" s="7">
        <f aca="true" t="shared" si="14" ref="L67:L130">+K67/$H67</f>
        <v>0.06787455349509088</v>
      </c>
      <c r="M67" s="13">
        <v>425569</v>
      </c>
      <c r="N67" s="7">
        <f aca="true" t="shared" si="15" ref="N67:N130">+M67/D67</f>
        <v>0.0889488845256543</v>
      </c>
      <c r="O67" s="6">
        <v>268861</v>
      </c>
      <c r="P67" s="6">
        <v>232901</v>
      </c>
      <c r="Q67" s="6">
        <v>-50225</v>
      </c>
      <c r="R67" s="23">
        <v>0.63</v>
      </c>
      <c r="S67" s="23">
        <v>0.5584</v>
      </c>
      <c r="T67" s="35">
        <f t="shared" si="10"/>
        <v>0.5942</v>
      </c>
      <c r="U67" s="13"/>
      <c r="W67" s="7" t="s">
        <v>297</v>
      </c>
      <c r="X67" s="7" t="str">
        <f aca="true" t="shared" si="16" ref="X67:X130">IF(J67&gt;15%,J67,"")</f>
        <v/>
      </c>
      <c r="Y67" s="7" t="str">
        <f aca="true" t="shared" si="17" ref="Y67:Y130">IF(L67&gt;50%,L67,"")</f>
        <v/>
      </c>
      <c r="Z67" s="7">
        <f aca="true" t="shared" si="18" ref="Z67:Z130">IF(N67&gt;5%,N67,"")</f>
        <v>0.0889488845256543</v>
      </c>
      <c r="AA67" s="8" t="str">
        <f aca="true" t="shared" si="19" ref="AA67:AA130">IF(AND(O67&lt;0,P67&lt;0,Q67&lt;0),1,"")</f>
        <v/>
      </c>
      <c r="AB67" s="22">
        <f aca="true" t="shared" si="20" ref="AB67:AB130">IF(T67&lt;T$268,T67,"")</f>
        <v>0.5942</v>
      </c>
      <c r="AC67" s="8">
        <f aca="true" t="shared" si="21" ref="AC67:AC130">COUNTIF(W67:AB67,"&gt;0")</f>
        <v>2</v>
      </c>
    </row>
    <row r="68" spans="2:29" ht="15">
      <c r="B68" s="4">
        <v>5607</v>
      </c>
      <c r="C68" s="3" t="s">
        <v>68</v>
      </c>
      <c r="D68" s="5">
        <v>13075511</v>
      </c>
      <c r="E68" s="5">
        <v>14655306</v>
      </c>
      <c r="F68" s="5">
        <v>11543880</v>
      </c>
      <c r="G68" s="5">
        <v>10628819</v>
      </c>
      <c r="H68" s="5">
        <f t="shared" si="12"/>
        <v>12475879</v>
      </c>
      <c r="I68" s="6">
        <v>1551757.76</v>
      </c>
      <c r="J68" s="7">
        <f t="shared" si="13"/>
        <v>0.12438063562495276</v>
      </c>
      <c r="K68" s="6">
        <v>8158969.91</v>
      </c>
      <c r="L68" s="7">
        <f t="shared" si="14"/>
        <v>0.653979564085224</v>
      </c>
      <c r="M68" s="13">
        <v>1341606</v>
      </c>
      <c r="N68" s="7">
        <f t="shared" si="15"/>
        <v>0.10260447947311581</v>
      </c>
      <c r="O68" s="6">
        <v>560705</v>
      </c>
      <c r="P68" s="6">
        <v>-2037835</v>
      </c>
      <c r="Q68" s="6">
        <v>634932</v>
      </c>
      <c r="R68" s="23">
        <v>0.7389</v>
      </c>
      <c r="S68" s="23">
        <v>0.634</v>
      </c>
      <c r="T68" s="35">
        <f aca="true" t="shared" si="22" ref="T68:T131">+ROUND((R68+S68)/2,4)</f>
        <v>0.6865</v>
      </c>
      <c r="U68" s="13"/>
      <c r="W68" s="7" t="s">
        <v>297</v>
      </c>
      <c r="X68" s="7" t="str">
        <f t="shared" si="16"/>
        <v/>
      </c>
      <c r="Y68" s="7">
        <f t="shared" si="17"/>
        <v>0.653979564085224</v>
      </c>
      <c r="Z68" s="7">
        <f t="shared" si="18"/>
        <v>0.10260447947311581</v>
      </c>
      <c r="AA68" s="8" t="str">
        <f t="shared" si="19"/>
        <v/>
      </c>
      <c r="AB68" s="22" t="str">
        <f t="shared" si="20"/>
        <v/>
      </c>
      <c r="AC68" s="8">
        <f t="shared" si="21"/>
        <v>2</v>
      </c>
    </row>
    <row r="69" spans="2:29" ht="15">
      <c r="B69" s="40">
        <v>5608</v>
      </c>
      <c r="C69" s="41" t="s">
        <v>69</v>
      </c>
      <c r="D69" s="5">
        <v>4257562</v>
      </c>
      <c r="E69" s="5">
        <v>6438212</v>
      </c>
      <c r="F69" s="5">
        <v>3668664</v>
      </c>
      <c r="G69" s="5">
        <v>5539123</v>
      </c>
      <c r="H69" s="5">
        <f t="shared" si="12"/>
        <v>4975890</v>
      </c>
      <c r="I69" s="6">
        <v>483704.4999999998</v>
      </c>
      <c r="J69" s="7">
        <f t="shared" si="13"/>
        <v>0.09720964490774511</v>
      </c>
      <c r="K69" s="6">
        <v>397740.84</v>
      </c>
      <c r="L69" s="7">
        <f t="shared" si="14"/>
        <v>0.07993360785708688</v>
      </c>
      <c r="M69" s="13">
        <v>456563</v>
      </c>
      <c r="N69" s="7">
        <f t="shared" si="15"/>
        <v>0.10723578423520315</v>
      </c>
      <c r="O69" s="6">
        <v>19969</v>
      </c>
      <c r="P69" s="6">
        <v>-738788</v>
      </c>
      <c r="Q69" s="6">
        <v>605330</v>
      </c>
      <c r="R69" s="23">
        <v>0.7189</v>
      </c>
      <c r="S69" s="23">
        <v>0.5528</v>
      </c>
      <c r="T69" s="35">
        <f t="shared" si="22"/>
        <v>0.6359</v>
      </c>
      <c r="U69" s="13"/>
      <c r="W69" s="7">
        <v>0.3646301796753702</v>
      </c>
      <c r="X69" s="7" t="str">
        <f t="shared" si="16"/>
        <v/>
      </c>
      <c r="Y69" s="7" t="str">
        <f t="shared" si="17"/>
        <v/>
      </c>
      <c r="Z69" s="7">
        <f t="shared" si="18"/>
        <v>0.10723578423520315</v>
      </c>
      <c r="AA69" s="8" t="str">
        <f t="shared" si="19"/>
        <v/>
      </c>
      <c r="AB69" s="22">
        <f t="shared" si="20"/>
        <v>0.6359</v>
      </c>
      <c r="AC69" s="8">
        <f t="shared" si="21"/>
        <v>3</v>
      </c>
    </row>
    <row r="70" spans="2:29" ht="15">
      <c r="B70" s="4">
        <v>5609</v>
      </c>
      <c r="C70" s="3" t="s">
        <v>70</v>
      </c>
      <c r="D70" s="5">
        <v>7121371</v>
      </c>
      <c r="E70" s="5">
        <v>6136276</v>
      </c>
      <c r="F70" s="5">
        <v>6343642</v>
      </c>
      <c r="G70" s="5">
        <v>5283816</v>
      </c>
      <c r="H70" s="5">
        <f t="shared" si="12"/>
        <v>6221276</v>
      </c>
      <c r="I70" s="6">
        <v>435904.4700000003</v>
      </c>
      <c r="J70" s="7">
        <f t="shared" si="13"/>
        <v>0.07006673068354471</v>
      </c>
      <c r="K70" s="6">
        <v>1189833.34</v>
      </c>
      <c r="L70" s="7">
        <f t="shared" si="14"/>
        <v>0.19125229936752525</v>
      </c>
      <c r="M70" s="13">
        <v>817623</v>
      </c>
      <c r="N70" s="7">
        <f t="shared" si="15"/>
        <v>0.1148125831388366</v>
      </c>
      <c r="O70" s="6">
        <v>661327</v>
      </c>
      <c r="P70" s="6">
        <v>1126907</v>
      </c>
      <c r="Q70" s="6">
        <v>-830368</v>
      </c>
      <c r="R70" s="23">
        <v>0.6701</v>
      </c>
      <c r="S70" s="23">
        <v>0.6545</v>
      </c>
      <c r="T70" s="35">
        <f t="shared" si="22"/>
        <v>0.6623</v>
      </c>
      <c r="U70" s="13"/>
      <c r="W70" s="7" t="s">
        <v>297</v>
      </c>
      <c r="X70" s="7" t="str">
        <f t="shared" si="16"/>
        <v/>
      </c>
      <c r="Y70" s="7" t="str">
        <f t="shared" si="17"/>
        <v/>
      </c>
      <c r="Z70" s="7">
        <f t="shared" si="18"/>
        <v>0.1148125831388366</v>
      </c>
      <c r="AA70" s="8" t="str">
        <f t="shared" si="19"/>
        <v/>
      </c>
      <c r="AB70" s="22" t="str">
        <f t="shared" si="20"/>
        <v/>
      </c>
      <c r="AC70" s="8">
        <f t="shared" si="21"/>
        <v>1</v>
      </c>
    </row>
    <row r="71" spans="2:29" ht="15">
      <c r="B71" s="4">
        <v>5610</v>
      </c>
      <c r="C71" s="3" t="s">
        <v>71</v>
      </c>
      <c r="D71" s="5">
        <v>4859220</v>
      </c>
      <c r="E71" s="5">
        <v>5730660</v>
      </c>
      <c r="F71" s="5">
        <v>4493462</v>
      </c>
      <c r="G71" s="5">
        <v>3935694</v>
      </c>
      <c r="H71" s="5">
        <f t="shared" si="12"/>
        <v>4754759</v>
      </c>
      <c r="I71" s="6">
        <v>288580.24000000017</v>
      </c>
      <c r="J71" s="7">
        <f t="shared" si="13"/>
        <v>0.060692926812904745</v>
      </c>
      <c r="K71" s="6">
        <v>174646.91</v>
      </c>
      <c r="L71" s="7">
        <f t="shared" si="14"/>
        <v>0.03673096996083293</v>
      </c>
      <c r="M71" s="13">
        <v>174241</v>
      </c>
      <c r="N71" s="7">
        <f t="shared" si="15"/>
        <v>0.035857812570741804</v>
      </c>
      <c r="O71" s="6">
        <v>186542</v>
      </c>
      <c r="P71" s="6">
        <v>35042</v>
      </c>
      <c r="Q71" s="6">
        <v>-21165</v>
      </c>
      <c r="R71" s="23">
        <v>0.7029</v>
      </c>
      <c r="S71" s="23">
        <v>0.5914</v>
      </c>
      <c r="T71" s="35">
        <f t="shared" si="22"/>
        <v>0.6472</v>
      </c>
      <c r="U71" s="13"/>
      <c r="W71" s="7" t="s">
        <v>297</v>
      </c>
      <c r="X71" s="7" t="str">
        <f t="shared" si="16"/>
        <v/>
      </c>
      <c r="Y71" s="7" t="str">
        <f t="shared" si="17"/>
        <v/>
      </c>
      <c r="Z71" s="7" t="str">
        <f t="shared" si="18"/>
        <v/>
      </c>
      <c r="AA71" s="8" t="str">
        <f t="shared" si="19"/>
        <v/>
      </c>
      <c r="AB71" s="22">
        <f t="shared" si="20"/>
        <v>0.6472</v>
      </c>
      <c r="AC71" s="8">
        <f t="shared" si="21"/>
        <v>1</v>
      </c>
    </row>
    <row r="72" spans="2:29" ht="15">
      <c r="B72" s="4">
        <v>5611</v>
      </c>
      <c r="C72" s="3" t="s">
        <v>72</v>
      </c>
      <c r="D72" s="5">
        <v>3707507</v>
      </c>
      <c r="E72" s="5">
        <v>4881840</v>
      </c>
      <c r="F72" s="5">
        <v>3547683</v>
      </c>
      <c r="G72" s="5">
        <v>3495600</v>
      </c>
      <c r="H72" s="5">
        <f t="shared" si="12"/>
        <v>3908158</v>
      </c>
      <c r="I72" s="6">
        <v>99111.85999999997</v>
      </c>
      <c r="J72" s="7">
        <f t="shared" si="13"/>
        <v>0.025360248997097858</v>
      </c>
      <c r="K72" s="6">
        <v>60499</v>
      </c>
      <c r="L72" s="7">
        <f t="shared" si="14"/>
        <v>0.015480182735703112</v>
      </c>
      <c r="M72" s="13">
        <v>0</v>
      </c>
      <c r="N72" s="7">
        <f t="shared" si="15"/>
        <v>0</v>
      </c>
      <c r="O72" s="6">
        <v>-361995</v>
      </c>
      <c r="P72" s="6">
        <v>58939</v>
      </c>
      <c r="Q72" s="6">
        <v>58777</v>
      </c>
      <c r="R72" s="23">
        <v>0.5611</v>
      </c>
      <c r="S72" s="23">
        <v>0.4992</v>
      </c>
      <c r="T72" s="35">
        <f t="shared" si="22"/>
        <v>0.5302</v>
      </c>
      <c r="U72" s="13"/>
      <c r="W72" s="7" t="s">
        <v>297</v>
      </c>
      <c r="X72" s="7" t="str">
        <f t="shared" si="16"/>
        <v/>
      </c>
      <c r="Y72" s="7" t="str">
        <f t="shared" si="17"/>
        <v/>
      </c>
      <c r="Z72" s="7" t="str">
        <f t="shared" si="18"/>
        <v/>
      </c>
      <c r="AA72" s="8" t="str">
        <f t="shared" si="19"/>
        <v/>
      </c>
      <c r="AB72" s="22">
        <f t="shared" si="20"/>
        <v>0.5302</v>
      </c>
      <c r="AC72" s="8">
        <f t="shared" si="21"/>
        <v>1</v>
      </c>
    </row>
    <row r="73" spans="1:29" ht="15">
      <c r="A73" s="3" t="s">
        <v>73</v>
      </c>
      <c r="B73" s="4">
        <v>5701</v>
      </c>
      <c r="C73" s="3" t="s">
        <v>73</v>
      </c>
      <c r="D73" s="5">
        <v>33137580</v>
      </c>
      <c r="E73" s="5">
        <v>34058320</v>
      </c>
      <c r="F73" s="5">
        <v>32093589</v>
      </c>
      <c r="G73" s="5">
        <v>28959829</v>
      </c>
      <c r="H73" s="5">
        <f t="shared" si="12"/>
        <v>32062330</v>
      </c>
      <c r="I73" s="6">
        <v>1317623.9099999992</v>
      </c>
      <c r="J73" s="7">
        <f t="shared" si="13"/>
        <v>0.041095700468431307</v>
      </c>
      <c r="K73" s="6">
        <v>6014270.06</v>
      </c>
      <c r="L73" s="7">
        <f t="shared" si="14"/>
        <v>0.1875805676006703</v>
      </c>
      <c r="M73" s="13">
        <v>35371</v>
      </c>
      <c r="N73" s="7">
        <f t="shared" si="15"/>
        <v>0.0010673984038665468</v>
      </c>
      <c r="O73" s="6">
        <v>256826</v>
      </c>
      <c r="P73" s="6">
        <v>259243</v>
      </c>
      <c r="Q73" s="6">
        <v>699007</v>
      </c>
      <c r="R73" s="23">
        <v>0.7728</v>
      </c>
      <c r="S73" s="23">
        <v>0.7531</v>
      </c>
      <c r="T73" s="35">
        <f t="shared" si="22"/>
        <v>0.763</v>
      </c>
      <c r="U73" s="13"/>
      <c r="W73" s="7" t="s">
        <v>297</v>
      </c>
      <c r="X73" s="7" t="str">
        <f t="shared" si="16"/>
        <v/>
      </c>
      <c r="Y73" s="7" t="str">
        <f t="shared" si="17"/>
        <v/>
      </c>
      <c r="Z73" s="7" t="str">
        <f t="shared" si="18"/>
        <v/>
      </c>
      <c r="AA73" s="8" t="str">
        <f t="shared" si="19"/>
        <v/>
      </c>
      <c r="AB73" s="22" t="str">
        <f t="shared" si="20"/>
        <v/>
      </c>
      <c r="AC73" s="8">
        <f t="shared" si="21"/>
        <v>0</v>
      </c>
    </row>
    <row r="74" spans="2:29" ht="15">
      <c r="B74" s="4">
        <v>5702</v>
      </c>
      <c r="C74" s="3" t="s">
        <v>74</v>
      </c>
      <c r="D74" s="5">
        <v>7447207</v>
      </c>
      <c r="E74" s="5">
        <v>8768313</v>
      </c>
      <c r="F74" s="5">
        <v>6945788</v>
      </c>
      <c r="G74" s="5">
        <v>6420736</v>
      </c>
      <c r="H74" s="5">
        <f t="shared" si="12"/>
        <v>7395511</v>
      </c>
      <c r="I74" s="6">
        <v>513192.1899999997</v>
      </c>
      <c r="J74" s="7">
        <f t="shared" si="13"/>
        <v>0.06939239087062404</v>
      </c>
      <c r="K74" s="6">
        <v>1338258.7</v>
      </c>
      <c r="L74" s="7">
        <f t="shared" si="14"/>
        <v>0.1809555418144872</v>
      </c>
      <c r="M74" s="13">
        <v>239914</v>
      </c>
      <c r="N74" s="7">
        <f t="shared" si="15"/>
        <v>0.032215298970473094</v>
      </c>
      <c r="O74" s="6">
        <v>572135</v>
      </c>
      <c r="P74" s="6">
        <v>-49684</v>
      </c>
      <c r="Q74" s="6">
        <v>193536</v>
      </c>
      <c r="R74" s="23">
        <v>0.566</v>
      </c>
      <c r="S74" s="23">
        <v>0.7016</v>
      </c>
      <c r="T74" s="35">
        <f t="shared" si="22"/>
        <v>0.6338</v>
      </c>
      <c r="U74" s="13"/>
      <c r="W74" s="7" t="s">
        <v>297</v>
      </c>
      <c r="X74" s="7" t="str">
        <f t="shared" si="16"/>
        <v/>
      </c>
      <c r="Y74" s="7" t="str">
        <f t="shared" si="17"/>
        <v/>
      </c>
      <c r="Z74" s="7" t="str">
        <f t="shared" si="18"/>
        <v/>
      </c>
      <c r="AA74" s="8" t="str">
        <f t="shared" si="19"/>
        <v/>
      </c>
      <c r="AB74" s="22">
        <f t="shared" si="20"/>
        <v>0.6338</v>
      </c>
      <c r="AC74" s="8">
        <f t="shared" si="21"/>
        <v>1</v>
      </c>
    </row>
    <row r="75" spans="2:29" ht="15">
      <c r="B75" s="4">
        <v>5703</v>
      </c>
      <c r="C75" s="3" t="s">
        <v>75</v>
      </c>
      <c r="D75" s="5">
        <v>22774747</v>
      </c>
      <c r="E75" s="5">
        <v>22080101</v>
      </c>
      <c r="F75" s="5">
        <v>19074408</v>
      </c>
      <c r="G75" s="5">
        <v>18964735</v>
      </c>
      <c r="H75" s="5">
        <f t="shared" si="12"/>
        <v>20723498</v>
      </c>
      <c r="I75" s="6">
        <v>818570.8800000014</v>
      </c>
      <c r="J75" s="7">
        <f t="shared" si="13"/>
        <v>0.03949964817715626</v>
      </c>
      <c r="K75" s="6">
        <v>13160116.82</v>
      </c>
      <c r="L75" s="7">
        <f t="shared" si="14"/>
        <v>0.6350335652793752</v>
      </c>
      <c r="M75" s="13">
        <v>0</v>
      </c>
      <c r="N75" s="7">
        <f t="shared" si="15"/>
        <v>0</v>
      </c>
      <c r="O75" s="6">
        <v>2350297</v>
      </c>
      <c r="P75" s="6">
        <v>-444997</v>
      </c>
      <c r="Q75" s="6">
        <v>-1146793</v>
      </c>
      <c r="R75" s="23">
        <v>0.8275</v>
      </c>
      <c r="S75" s="23">
        <v>0.763</v>
      </c>
      <c r="T75" s="35">
        <f t="shared" si="22"/>
        <v>0.7953</v>
      </c>
      <c r="U75" s="13"/>
      <c r="W75" s="7" t="s">
        <v>297</v>
      </c>
      <c r="X75" s="7" t="str">
        <f t="shared" si="16"/>
        <v/>
      </c>
      <c r="Y75" s="7">
        <f t="shared" si="17"/>
        <v>0.6350335652793752</v>
      </c>
      <c r="Z75" s="7" t="str">
        <f t="shared" si="18"/>
        <v/>
      </c>
      <c r="AA75" s="8" t="str">
        <f t="shared" si="19"/>
        <v/>
      </c>
      <c r="AB75" s="22" t="str">
        <f t="shared" si="20"/>
        <v/>
      </c>
      <c r="AC75" s="8">
        <f t="shared" si="21"/>
        <v>1</v>
      </c>
    </row>
    <row r="76" spans="2:29" ht="15">
      <c r="B76" s="4">
        <v>5704</v>
      </c>
      <c r="C76" s="3" t="s">
        <v>76</v>
      </c>
      <c r="D76" s="5">
        <v>7003824</v>
      </c>
      <c r="E76" s="5">
        <v>7023186</v>
      </c>
      <c r="F76" s="5">
        <v>6514047</v>
      </c>
      <c r="G76" s="5">
        <v>5715207</v>
      </c>
      <c r="H76" s="5">
        <f t="shared" si="12"/>
        <v>6564066</v>
      </c>
      <c r="I76" s="6">
        <v>140341.79999999964</v>
      </c>
      <c r="J76" s="7">
        <f t="shared" si="13"/>
        <v>0.021380315188786896</v>
      </c>
      <c r="K76" s="6">
        <v>536806.34</v>
      </c>
      <c r="L76" s="7">
        <f t="shared" si="14"/>
        <v>0.08177954639700453</v>
      </c>
      <c r="M76" s="13">
        <v>0</v>
      </c>
      <c r="N76" s="7">
        <f t="shared" si="15"/>
        <v>0</v>
      </c>
      <c r="O76" s="6">
        <v>-424193</v>
      </c>
      <c r="P76" s="6">
        <v>714498</v>
      </c>
      <c r="Q76" s="6">
        <v>-310520</v>
      </c>
      <c r="R76" s="23">
        <v>0.7515</v>
      </c>
      <c r="S76" s="23">
        <v>0.7541</v>
      </c>
      <c r="T76" s="35">
        <f t="shared" si="22"/>
        <v>0.7528</v>
      </c>
      <c r="U76" s="13"/>
      <c r="W76" s="7" t="s">
        <v>297</v>
      </c>
      <c r="X76" s="7" t="str">
        <f t="shared" si="16"/>
        <v/>
      </c>
      <c r="Y76" s="7" t="str">
        <f t="shared" si="17"/>
        <v/>
      </c>
      <c r="Z76" s="7" t="str">
        <f t="shared" si="18"/>
        <v/>
      </c>
      <c r="AA76" s="8" t="str">
        <f t="shared" si="19"/>
        <v/>
      </c>
      <c r="AB76" s="22" t="str">
        <f t="shared" si="20"/>
        <v/>
      </c>
      <c r="AC76" s="8">
        <f t="shared" si="21"/>
        <v>0</v>
      </c>
    </row>
    <row r="77" spans="1:29" ht="15">
      <c r="A77" s="3" t="s">
        <v>77</v>
      </c>
      <c r="B77" s="4">
        <v>5801</v>
      </c>
      <c r="C77" s="3" t="s">
        <v>78</v>
      </c>
      <c r="D77" s="5">
        <v>18491978</v>
      </c>
      <c r="E77" s="5">
        <v>25438619</v>
      </c>
      <c r="F77" s="5">
        <v>18669966</v>
      </c>
      <c r="G77" s="5">
        <v>21337006</v>
      </c>
      <c r="H77" s="5">
        <f t="shared" si="12"/>
        <v>20984392</v>
      </c>
      <c r="I77" s="6">
        <v>4105476.769999999</v>
      </c>
      <c r="J77" s="7">
        <f t="shared" si="13"/>
        <v>0.19564430410945427</v>
      </c>
      <c r="K77" s="6">
        <v>9797010.3</v>
      </c>
      <c r="L77" s="7">
        <f t="shared" si="14"/>
        <v>0.4668712965331567</v>
      </c>
      <c r="M77" s="13">
        <v>2848771</v>
      </c>
      <c r="N77" s="7">
        <f t="shared" si="15"/>
        <v>0.15405442295031932</v>
      </c>
      <c r="O77" s="6">
        <v>5796570</v>
      </c>
      <c r="P77" s="6">
        <v>-3591344</v>
      </c>
      <c r="Q77" s="6">
        <v>-4059555</v>
      </c>
      <c r="R77" s="23">
        <v>0.7192</v>
      </c>
      <c r="S77" s="23">
        <v>0.7458</v>
      </c>
      <c r="T77" s="35">
        <f t="shared" si="22"/>
        <v>0.7325</v>
      </c>
      <c r="U77" s="13"/>
      <c r="W77" s="7" t="s">
        <v>297</v>
      </c>
      <c r="X77" s="7">
        <f t="shared" si="16"/>
        <v>0.19564430410945427</v>
      </c>
      <c r="Y77" s="7" t="str">
        <f t="shared" si="17"/>
        <v/>
      </c>
      <c r="Z77" s="7">
        <f t="shared" si="18"/>
        <v>0.15405442295031932</v>
      </c>
      <c r="AA77" s="8" t="str">
        <f t="shared" si="19"/>
        <v/>
      </c>
      <c r="AB77" s="22" t="str">
        <f t="shared" si="20"/>
        <v/>
      </c>
      <c r="AC77" s="8">
        <f t="shared" si="21"/>
        <v>2</v>
      </c>
    </row>
    <row r="78" spans="2:29" ht="15">
      <c r="B78" s="4">
        <v>5802</v>
      </c>
      <c r="C78" s="3" t="s">
        <v>79</v>
      </c>
      <c r="D78" s="5">
        <v>11363639</v>
      </c>
      <c r="E78" s="5">
        <v>12546043</v>
      </c>
      <c r="F78" s="5">
        <v>9136126</v>
      </c>
      <c r="G78" s="5">
        <v>9960096</v>
      </c>
      <c r="H78" s="5">
        <f t="shared" si="12"/>
        <v>10751476</v>
      </c>
      <c r="I78" s="6">
        <v>87078.52000000003</v>
      </c>
      <c r="J78" s="7">
        <f t="shared" si="13"/>
        <v>0.008099215400750561</v>
      </c>
      <c r="K78" s="6">
        <v>2367746.36</v>
      </c>
      <c r="L78" s="7">
        <f t="shared" si="14"/>
        <v>0.22022523791152024</v>
      </c>
      <c r="M78" s="13">
        <v>40341</v>
      </c>
      <c r="N78" s="7">
        <f t="shared" si="15"/>
        <v>0.003550007176398335</v>
      </c>
      <c r="O78" s="6">
        <v>1911156</v>
      </c>
      <c r="P78" s="6">
        <v>1538509</v>
      </c>
      <c r="Q78" s="6">
        <v>-704925</v>
      </c>
      <c r="R78" s="23">
        <v>0.7052</v>
      </c>
      <c r="S78" s="23">
        <v>0.7409</v>
      </c>
      <c r="T78" s="35">
        <f t="shared" si="22"/>
        <v>0.7231</v>
      </c>
      <c r="U78" s="13"/>
      <c r="W78" s="7" t="s">
        <v>297</v>
      </c>
      <c r="X78" s="7" t="str">
        <f t="shared" si="16"/>
        <v/>
      </c>
      <c r="Y78" s="7" t="str">
        <f t="shared" si="17"/>
        <v/>
      </c>
      <c r="Z78" s="7" t="str">
        <f t="shared" si="18"/>
        <v/>
      </c>
      <c r="AA78" s="8" t="str">
        <f t="shared" si="19"/>
        <v/>
      </c>
      <c r="AB78" s="22" t="str">
        <f t="shared" si="20"/>
        <v/>
      </c>
      <c r="AC78" s="8">
        <f t="shared" si="21"/>
        <v>0</v>
      </c>
    </row>
    <row r="79" spans="2:29" ht="15">
      <c r="B79" s="4">
        <v>5803</v>
      </c>
      <c r="C79" s="3" t="s">
        <v>77</v>
      </c>
      <c r="D79" s="5">
        <v>46488053</v>
      </c>
      <c r="E79" s="5">
        <v>47969523</v>
      </c>
      <c r="F79" s="5">
        <v>51541899</v>
      </c>
      <c r="G79" s="5">
        <v>45423490</v>
      </c>
      <c r="H79" s="5">
        <f t="shared" si="12"/>
        <v>47855741</v>
      </c>
      <c r="I79" s="6">
        <v>757885.6900000026</v>
      </c>
      <c r="J79" s="7">
        <f t="shared" si="13"/>
        <v>0.015836881305421695</v>
      </c>
      <c r="K79" s="6">
        <v>31459654.2</v>
      </c>
      <c r="L79" s="7">
        <f t="shared" si="14"/>
        <v>0.6573851651361955</v>
      </c>
      <c r="M79" s="13">
        <v>76210</v>
      </c>
      <c r="N79" s="7">
        <f t="shared" si="15"/>
        <v>0.0016393459196925282</v>
      </c>
      <c r="O79" s="6">
        <v>1489778</v>
      </c>
      <c r="P79" s="6">
        <v>3488475</v>
      </c>
      <c r="Q79" s="6">
        <v>148978</v>
      </c>
      <c r="R79" s="23">
        <v>0.8128</v>
      </c>
      <c r="S79" s="23">
        <v>0.6642</v>
      </c>
      <c r="T79" s="35">
        <f t="shared" si="22"/>
        <v>0.7385</v>
      </c>
      <c r="U79" s="13"/>
      <c r="W79" s="7" t="s">
        <v>297</v>
      </c>
      <c r="X79" s="7" t="str">
        <f t="shared" si="16"/>
        <v/>
      </c>
      <c r="Y79" s="7">
        <f t="shared" si="17"/>
        <v>0.6573851651361955</v>
      </c>
      <c r="Z79" s="7" t="str">
        <f t="shared" si="18"/>
        <v/>
      </c>
      <c r="AA79" s="8" t="str">
        <f t="shared" si="19"/>
        <v/>
      </c>
      <c r="AB79" s="22" t="str">
        <f t="shared" si="20"/>
        <v/>
      </c>
      <c r="AC79" s="8">
        <f t="shared" si="21"/>
        <v>1</v>
      </c>
    </row>
    <row r="80" spans="2:29" ht="15">
      <c r="B80" s="4">
        <v>5804</v>
      </c>
      <c r="C80" s="3" t="s">
        <v>80</v>
      </c>
      <c r="D80" s="5">
        <v>15344524</v>
      </c>
      <c r="E80" s="5">
        <v>17329940</v>
      </c>
      <c r="F80" s="5">
        <v>14481290</v>
      </c>
      <c r="G80" s="5">
        <v>10779396</v>
      </c>
      <c r="H80" s="5">
        <f t="shared" si="12"/>
        <v>14483788</v>
      </c>
      <c r="I80" s="6">
        <v>63770.460000000334</v>
      </c>
      <c r="J80" s="7">
        <f t="shared" si="13"/>
        <v>0.004402885488243844</v>
      </c>
      <c r="K80" s="6">
        <v>2656421.76</v>
      </c>
      <c r="L80" s="7">
        <f t="shared" si="14"/>
        <v>0.1834065618745593</v>
      </c>
      <c r="M80" s="13">
        <v>0</v>
      </c>
      <c r="N80" s="7">
        <f t="shared" si="15"/>
        <v>0</v>
      </c>
      <c r="O80" s="6">
        <v>18220</v>
      </c>
      <c r="P80" s="6">
        <v>-3732600</v>
      </c>
      <c r="Q80" s="6">
        <v>752752</v>
      </c>
      <c r="R80" s="23">
        <v>0.6989</v>
      </c>
      <c r="S80" s="23">
        <v>0.5314</v>
      </c>
      <c r="T80" s="35">
        <f t="shared" si="22"/>
        <v>0.6152</v>
      </c>
      <c r="U80" s="13"/>
      <c r="W80" s="7" t="s">
        <v>297</v>
      </c>
      <c r="X80" s="7" t="str">
        <f t="shared" si="16"/>
        <v/>
      </c>
      <c r="Y80" s="7" t="str">
        <f t="shared" si="17"/>
        <v/>
      </c>
      <c r="Z80" s="7" t="str">
        <f t="shared" si="18"/>
        <v/>
      </c>
      <c r="AA80" s="8" t="str">
        <f t="shared" si="19"/>
        <v/>
      </c>
      <c r="AB80" s="22">
        <f t="shared" si="20"/>
        <v>0.6152</v>
      </c>
      <c r="AC80" s="8">
        <f t="shared" si="21"/>
        <v>1</v>
      </c>
    </row>
    <row r="81" spans="2:29" ht="15">
      <c r="B81" s="4">
        <v>5805</v>
      </c>
      <c r="C81" s="3" t="s">
        <v>81</v>
      </c>
      <c r="D81" s="5">
        <v>13454602</v>
      </c>
      <c r="E81" s="5">
        <v>12536146</v>
      </c>
      <c r="F81" s="5">
        <v>12025519</v>
      </c>
      <c r="G81" s="5">
        <v>11564846</v>
      </c>
      <c r="H81" s="5">
        <f t="shared" si="12"/>
        <v>12395278</v>
      </c>
      <c r="I81" s="6">
        <v>277786.84999999986</v>
      </c>
      <c r="J81" s="7">
        <f t="shared" si="13"/>
        <v>0.022410699461520737</v>
      </c>
      <c r="K81" s="6">
        <v>4480867.94</v>
      </c>
      <c r="L81" s="7">
        <f t="shared" si="14"/>
        <v>0.361497978504395</v>
      </c>
      <c r="M81" s="13">
        <v>31076</v>
      </c>
      <c r="N81" s="7">
        <f t="shared" si="15"/>
        <v>0.002309692995749707</v>
      </c>
      <c r="O81" s="6">
        <v>956982</v>
      </c>
      <c r="P81" s="6">
        <v>1340060</v>
      </c>
      <c r="Q81" s="6">
        <v>1428976</v>
      </c>
      <c r="R81" s="23">
        <v>0.6528</v>
      </c>
      <c r="S81" s="23">
        <v>0.7054</v>
      </c>
      <c r="T81" s="35">
        <f t="shared" si="22"/>
        <v>0.6791</v>
      </c>
      <c r="U81" s="13"/>
      <c r="W81" s="7" t="s">
        <v>297</v>
      </c>
      <c r="X81" s="7" t="str">
        <f t="shared" si="16"/>
        <v/>
      </c>
      <c r="Y81" s="7" t="str">
        <f t="shared" si="17"/>
        <v/>
      </c>
      <c r="Z81" s="7" t="str">
        <f t="shared" si="18"/>
        <v/>
      </c>
      <c r="AA81" s="8" t="str">
        <f t="shared" si="19"/>
        <v/>
      </c>
      <c r="AB81" s="22" t="str">
        <f t="shared" si="20"/>
        <v/>
      </c>
      <c r="AC81" s="8">
        <f t="shared" si="21"/>
        <v>0</v>
      </c>
    </row>
    <row r="82" spans="2:29" ht="15">
      <c r="B82" s="4">
        <v>5806</v>
      </c>
      <c r="C82" s="3" t="s">
        <v>82</v>
      </c>
      <c r="D82" s="5">
        <v>5915807</v>
      </c>
      <c r="E82" s="5">
        <v>6174453</v>
      </c>
      <c r="F82" s="5">
        <v>4725215</v>
      </c>
      <c r="G82" s="5">
        <v>4544001</v>
      </c>
      <c r="H82" s="5">
        <f t="shared" si="12"/>
        <v>5339869</v>
      </c>
      <c r="I82" s="6">
        <v>16405.34</v>
      </c>
      <c r="J82" s="7">
        <f t="shared" si="13"/>
        <v>0.0030722364162866166</v>
      </c>
      <c r="K82" s="6">
        <v>306481.76</v>
      </c>
      <c r="L82" s="7">
        <f t="shared" si="14"/>
        <v>0.05739499601956528</v>
      </c>
      <c r="M82" s="13">
        <v>0</v>
      </c>
      <c r="N82" s="7">
        <f t="shared" si="15"/>
        <v>0</v>
      </c>
      <c r="O82" s="6">
        <v>98142</v>
      </c>
      <c r="P82" s="6">
        <v>1790069</v>
      </c>
      <c r="Q82" s="6">
        <v>-1392540</v>
      </c>
      <c r="R82" s="23">
        <v>0.4397</v>
      </c>
      <c r="S82" s="23">
        <v>0.6732</v>
      </c>
      <c r="T82" s="35">
        <f t="shared" si="22"/>
        <v>0.5565</v>
      </c>
      <c r="U82" s="13"/>
      <c r="W82" s="7" t="s">
        <v>297</v>
      </c>
      <c r="X82" s="7" t="str">
        <f t="shared" si="16"/>
        <v/>
      </c>
      <c r="Y82" s="7" t="str">
        <f t="shared" si="17"/>
        <v/>
      </c>
      <c r="Z82" s="7" t="str">
        <f t="shared" si="18"/>
        <v/>
      </c>
      <c r="AA82" s="8" t="str">
        <f t="shared" si="19"/>
        <v/>
      </c>
      <c r="AB82" s="22">
        <f t="shared" si="20"/>
        <v>0.5565</v>
      </c>
      <c r="AC82" s="8">
        <f t="shared" si="21"/>
        <v>1</v>
      </c>
    </row>
    <row r="83" spans="2:29" ht="15">
      <c r="B83" s="4">
        <v>5807</v>
      </c>
      <c r="C83" s="3" t="s">
        <v>83</v>
      </c>
      <c r="D83" s="5">
        <v>10184856</v>
      </c>
      <c r="E83" s="5">
        <v>10982477</v>
      </c>
      <c r="F83" s="5">
        <v>9149583</v>
      </c>
      <c r="G83" s="5">
        <v>8845174</v>
      </c>
      <c r="H83" s="5">
        <f t="shared" si="12"/>
        <v>9790523</v>
      </c>
      <c r="I83" s="6">
        <v>94317.87000000005</v>
      </c>
      <c r="J83" s="7">
        <f t="shared" si="13"/>
        <v>0.009633588522288345</v>
      </c>
      <c r="K83" s="6">
        <v>1456400.92</v>
      </c>
      <c r="L83" s="7">
        <f t="shared" si="14"/>
        <v>0.14875619208493765</v>
      </c>
      <c r="M83" s="13">
        <v>0</v>
      </c>
      <c r="N83" s="7">
        <f t="shared" si="15"/>
        <v>0</v>
      </c>
      <c r="O83" s="6">
        <v>-277569</v>
      </c>
      <c r="P83" s="6">
        <v>1304311</v>
      </c>
      <c r="Q83" s="6">
        <v>-3815011</v>
      </c>
      <c r="R83" s="23">
        <v>0.7268</v>
      </c>
      <c r="S83" s="23">
        <v>0.7168</v>
      </c>
      <c r="T83" s="35">
        <f t="shared" si="22"/>
        <v>0.7218</v>
      </c>
      <c r="U83" s="13"/>
      <c r="W83" s="7" t="s">
        <v>297</v>
      </c>
      <c r="X83" s="7" t="str">
        <f t="shared" si="16"/>
        <v/>
      </c>
      <c r="Y83" s="7" t="str">
        <f t="shared" si="17"/>
        <v/>
      </c>
      <c r="Z83" s="7" t="str">
        <f t="shared" si="18"/>
        <v/>
      </c>
      <c r="AA83" s="8" t="str">
        <f t="shared" si="19"/>
        <v/>
      </c>
      <c r="AB83" s="22" t="str">
        <f t="shared" si="20"/>
        <v/>
      </c>
      <c r="AC83" s="8">
        <f t="shared" si="21"/>
        <v>0</v>
      </c>
    </row>
    <row r="84" spans="2:29" ht="15">
      <c r="B84" s="4">
        <v>5808</v>
      </c>
      <c r="C84" s="3" t="s">
        <v>84</v>
      </c>
      <c r="D84" s="5">
        <v>4764896</v>
      </c>
      <c r="E84" s="5">
        <v>5703994</v>
      </c>
      <c r="F84" s="5">
        <v>4860308</v>
      </c>
      <c r="G84" s="5">
        <v>5086870</v>
      </c>
      <c r="H84" s="5">
        <f t="shared" si="12"/>
        <v>5104017</v>
      </c>
      <c r="I84" s="6">
        <v>21667.50000000009</v>
      </c>
      <c r="J84" s="7">
        <f t="shared" si="13"/>
        <v>0.00424518570373102</v>
      </c>
      <c r="K84" s="6">
        <v>2593979.64</v>
      </c>
      <c r="L84" s="7">
        <f t="shared" si="14"/>
        <v>0.5082231583476309</v>
      </c>
      <c r="M84" s="13">
        <v>0</v>
      </c>
      <c r="N84" s="7">
        <f t="shared" si="15"/>
        <v>0</v>
      </c>
      <c r="O84" s="6">
        <v>-164268</v>
      </c>
      <c r="P84" s="6">
        <v>-466569</v>
      </c>
      <c r="Q84" s="6">
        <v>-335381</v>
      </c>
      <c r="R84" s="23">
        <v>0.6705</v>
      </c>
      <c r="S84" s="23">
        <v>0.7437</v>
      </c>
      <c r="T84" s="35">
        <f t="shared" si="22"/>
        <v>0.7071</v>
      </c>
      <c r="U84" s="13"/>
      <c r="W84" s="7" t="s">
        <v>297</v>
      </c>
      <c r="X84" s="7" t="str">
        <f t="shared" si="16"/>
        <v/>
      </c>
      <c r="Y84" s="7">
        <f t="shared" si="17"/>
        <v>0.5082231583476309</v>
      </c>
      <c r="Z84" s="7" t="str">
        <f t="shared" si="18"/>
        <v/>
      </c>
      <c r="AA84" s="8">
        <f t="shared" si="19"/>
        <v>1</v>
      </c>
      <c r="AB84" s="22" t="str">
        <f t="shared" si="20"/>
        <v/>
      </c>
      <c r="AC84" s="8">
        <f t="shared" si="21"/>
        <v>2</v>
      </c>
    </row>
    <row r="85" spans="1:29" ht="15">
      <c r="A85" s="3" t="s">
        <v>85</v>
      </c>
      <c r="B85" s="4">
        <v>5901</v>
      </c>
      <c r="C85" s="3" t="s">
        <v>86</v>
      </c>
      <c r="D85" s="5">
        <v>7845130</v>
      </c>
      <c r="E85" s="5">
        <v>10988092</v>
      </c>
      <c r="F85" s="5">
        <v>6577611</v>
      </c>
      <c r="G85" s="5">
        <v>6868039</v>
      </c>
      <c r="H85" s="5">
        <f t="shared" si="12"/>
        <v>8069718</v>
      </c>
      <c r="I85" s="6">
        <v>662712.2200000002</v>
      </c>
      <c r="J85" s="7">
        <f t="shared" si="13"/>
        <v>0.08212334309575628</v>
      </c>
      <c r="K85" s="6">
        <v>968842.99</v>
      </c>
      <c r="L85" s="7">
        <f t="shared" si="14"/>
        <v>0.1200590888058294</v>
      </c>
      <c r="M85" s="13">
        <v>192542</v>
      </c>
      <c r="N85" s="7">
        <f t="shared" si="15"/>
        <v>0.0245428692704901</v>
      </c>
      <c r="O85" s="6">
        <v>95599</v>
      </c>
      <c r="P85" s="6">
        <v>362372</v>
      </c>
      <c r="Q85" s="6">
        <v>-354696</v>
      </c>
      <c r="R85" s="23">
        <v>0.7736</v>
      </c>
      <c r="S85" s="23">
        <v>0.6933</v>
      </c>
      <c r="T85" s="35">
        <f t="shared" si="22"/>
        <v>0.7335</v>
      </c>
      <c r="U85" s="13"/>
      <c r="W85" s="7" t="s">
        <v>297</v>
      </c>
      <c r="X85" s="7" t="str">
        <f t="shared" si="16"/>
        <v/>
      </c>
      <c r="Y85" s="7" t="str">
        <f t="shared" si="17"/>
        <v/>
      </c>
      <c r="Z85" s="7" t="str">
        <f t="shared" si="18"/>
        <v/>
      </c>
      <c r="AA85" s="8" t="str">
        <f t="shared" si="19"/>
        <v/>
      </c>
      <c r="AB85" s="22" t="str">
        <f t="shared" si="20"/>
        <v/>
      </c>
      <c r="AC85" s="8">
        <f t="shared" si="21"/>
        <v>0</v>
      </c>
    </row>
    <row r="86" spans="2:29" ht="15">
      <c r="B86" s="4">
        <v>5902</v>
      </c>
      <c r="C86" s="3" t="s">
        <v>87</v>
      </c>
      <c r="D86" s="5">
        <v>7523298</v>
      </c>
      <c r="E86" s="5">
        <v>8128169</v>
      </c>
      <c r="F86" s="5">
        <v>4875434</v>
      </c>
      <c r="G86" s="5">
        <v>4798847</v>
      </c>
      <c r="H86" s="5">
        <f t="shared" si="12"/>
        <v>6331437</v>
      </c>
      <c r="I86" s="6">
        <v>137363.49000000002</v>
      </c>
      <c r="J86" s="7">
        <f t="shared" si="13"/>
        <v>0.021695468185184506</v>
      </c>
      <c r="K86" s="6">
        <v>254749.5</v>
      </c>
      <c r="L86" s="7">
        <f t="shared" si="14"/>
        <v>0.040235652664632054</v>
      </c>
      <c r="M86" s="13">
        <v>0</v>
      </c>
      <c r="N86" s="7">
        <f t="shared" si="15"/>
        <v>0</v>
      </c>
      <c r="O86" s="6">
        <v>37545</v>
      </c>
      <c r="P86" s="6">
        <v>254943</v>
      </c>
      <c r="Q86" s="6">
        <v>289037</v>
      </c>
      <c r="R86" s="23">
        <v>0.5785</v>
      </c>
      <c r="S86" s="23">
        <v>0.5858</v>
      </c>
      <c r="T86" s="35">
        <f t="shared" si="22"/>
        <v>0.5822</v>
      </c>
      <c r="U86" s="13"/>
      <c r="W86" s="7" t="s">
        <v>297</v>
      </c>
      <c r="X86" s="7" t="str">
        <f t="shared" si="16"/>
        <v/>
      </c>
      <c r="Y86" s="7" t="str">
        <f t="shared" si="17"/>
        <v/>
      </c>
      <c r="Z86" s="7" t="str">
        <f t="shared" si="18"/>
        <v/>
      </c>
      <c r="AA86" s="8" t="str">
        <f t="shared" si="19"/>
        <v/>
      </c>
      <c r="AB86" s="22">
        <f t="shared" si="20"/>
        <v>0.5822</v>
      </c>
      <c r="AC86" s="8">
        <f t="shared" si="21"/>
        <v>1</v>
      </c>
    </row>
    <row r="87" spans="2:29" ht="15">
      <c r="B87" s="40">
        <v>5903</v>
      </c>
      <c r="C87" s="41" t="s">
        <v>88</v>
      </c>
      <c r="D87" s="5">
        <v>12848427</v>
      </c>
      <c r="E87" s="5">
        <v>13573480</v>
      </c>
      <c r="F87" s="5">
        <v>11158445</v>
      </c>
      <c r="G87" s="5">
        <v>10961890</v>
      </c>
      <c r="H87" s="5">
        <f t="shared" si="12"/>
        <v>12135561</v>
      </c>
      <c r="I87" s="6">
        <v>1927520.1799999992</v>
      </c>
      <c r="J87" s="7">
        <f t="shared" si="13"/>
        <v>0.15883239184410175</v>
      </c>
      <c r="K87" s="6">
        <v>2528091.72</v>
      </c>
      <c r="L87" s="7">
        <f t="shared" si="14"/>
        <v>0.2083209601929404</v>
      </c>
      <c r="M87" s="13">
        <v>805565</v>
      </c>
      <c r="N87" s="7">
        <f t="shared" si="15"/>
        <v>0.06269755823027987</v>
      </c>
      <c r="O87" s="6">
        <v>1012330</v>
      </c>
      <c r="P87" s="6">
        <v>1168443</v>
      </c>
      <c r="Q87" s="6">
        <v>-650389</v>
      </c>
      <c r="R87" s="23">
        <v>0.5946</v>
      </c>
      <c r="S87" s="23">
        <v>0.6139</v>
      </c>
      <c r="T87" s="35">
        <f t="shared" si="22"/>
        <v>0.6043</v>
      </c>
      <c r="U87" s="13"/>
      <c r="W87" s="7" t="s">
        <v>297</v>
      </c>
      <c r="X87" s="7">
        <f t="shared" si="16"/>
        <v>0.15883239184410175</v>
      </c>
      <c r="Y87" s="7" t="str">
        <f t="shared" si="17"/>
        <v/>
      </c>
      <c r="Z87" s="7">
        <f t="shared" si="18"/>
        <v>0.06269755823027987</v>
      </c>
      <c r="AA87" s="8" t="str">
        <f t="shared" si="19"/>
        <v/>
      </c>
      <c r="AB87" s="22">
        <f t="shared" si="20"/>
        <v>0.6043</v>
      </c>
      <c r="AC87" s="8">
        <f t="shared" si="21"/>
        <v>3</v>
      </c>
    </row>
    <row r="88" spans="2:29" ht="15">
      <c r="B88" s="4">
        <v>5904</v>
      </c>
      <c r="C88" s="3" t="s">
        <v>89</v>
      </c>
      <c r="D88" s="5">
        <v>14031020</v>
      </c>
      <c r="E88" s="5">
        <v>13135048</v>
      </c>
      <c r="F88" s="5">
        <v>11240835</v>
      </c>
      <c r="G88" s="5">
        <v>10489852</v>
      </c>
      <c r="H88" s="5">
        <f t="shared" si="12"/>
        <v>12224189</v>
      </c>
      <c r="I88" s="6">
        <v>171838.36999999956</v>
      </c>
      <c r="J88" s="7">
        <f t="shared" si="13"/>
        <v>0.014057240934347428</v>
      </c>
      <c r="K88" s="6">
        <v>2755090.55</v>
      </c>
      <c r="L88" s="7">
        <f t="shared" si="14"/>
        <v>0.2253802317683406</v>
      </c>
      <c r="M88" s="13">
        <v>0</v>
      </c>
      <c r="N88" s="7">
        <f t="shared" si="15"/>
        <v>0</v>
      </c>
      <c r="O88" s="6">
        <v>828936</v>
      </c>
      <c r="P88" s="6">
        <v>1230823</v>
      </c>
      <c r="Q88" s="6">
        <v>-1143810</v>
      </c>
      <c r="R88" s="23">
        <v>0.5574</v>
      </c>
      <c r="S88" s="23">
        <v>0.5385</v>
      </c>
      <c r="T88" s="35">
        <f t="shared" si="22"/>
        <v>0.548</v>
      </c>
      <c r="U88" s="13"/>
      <c r="W88" s="7" t="s">
        <v>297</v>
      </c>
      <c r="X88" s="7" t="str">
        <f t="shared" si="16"/>
        <v/>
      </c>
      <c r="Y88" s="7" t="str">
        <f t="shared" si="17"/>
        <v/>
      </c>
      <c r="Z88" s="7" t="str">
        <f t="shared" si="18"/>
        <v/>
      </c>
      <c r="AA88" s="8" t="str">
        <f t="shared" si="19"/>
        <v/>
      </c>
      <c r="AB88" s="22">
        <f t="shared" si="20"/>
        <v>0.548</v>
      </c>
      <c r="AC88" s="8">
        <f t="shared" si="21"/>
        <v>1</v>
      </c>
    </row>
    <row r="89" spans="2:29" ht="15">
      <c r="B89" s="40">
        <v>5905</v>
      </c>
      <c r="C89" s="41" t="s">
        <v>85</v>
      </c>
      <c r="D89" s="5">
        <v>49685750</v>
      </c>
      <c r="E89" s="5">
        <v>52016502</v>
      </c>
      <c r="F89" s="5">
        <v>39876977</v>
      </c>
      <c r="G89" s="5">
        <v>34795120</v>
      </c>
      <c r="H89" s="5">
        <f t="shared" si="12"/>
        <v>44093587</v>
      </c>
      <c r="I89" s="6">
        <v>14032044.969999999</v>
      </c>
      <c r="J89" s="7">
        <f t="shared" si="13"/>
        <v>0.3182332380897022</v>
      </c>
      <c r="K89" s="6">
        <v>11653780.49</v>
      </c>
      <c r="L89" s="7">
        <f t="shared" si="14"/>
        <v>0.2642964948621667</v>
      </c>
      <c r="M89" s="13">
        <v>13084275</v>
      </c>
      <c r="N89" s="7">
        <f t="shared" si="15"/>
        <v>0.26334059564362017</v>
      </c>
      <c r="O89" s="6">
        <v>4117431</v>
      </c>
      <c r="P89" s="6">
        <v>-1739289</v>
      </c>
      <c r="Q89" s="6">
        <v>1474807</v>
      </c>
      <c r="R89" s="23">
        <v>0.5739</v>
      </c>
      <c r="S89" s="23">
        <v>0.6811</v>
      </c>
      <c r="T89" s="35">
        <f t="shared" si="22"/>
        <v>0.6275</v>
      </c>
      <c r="U89" s="13"/>
      <c r="W89" s="7" t="s">
        <v>297</v>
      </c>
      <c r="X89" s="7">
        <f t="shared" si="16"/>
        <v>0.3182332380897022</v>
      </c>
      <c r="Y89" s="7" t="str">
        <f t="shared" si="17"/>
        <v/>
      </c>
      <c r="Z89" s="7">
        <f t="shared" si="18"/>
        <v>0.26334059564362017</v>
      </c>
      <c r="AA89" s="8" t="str">
        <f t="shared" si="19"/>
        <v/>
      </c>
      <c r="AB89" s="22">
        <f t="shared" si="20"/>
        <v>0.6275</v>
      </c>
      <c r="AC89" s="8">
        <f t="shared" si="21"/>
        <v>3</v>
      </c>
    </row>
    <row r="90" spans="2:29" ht="15">
      <c r="B90" s="4">
        <v>5906</v>
      </c>
      <c r="C90" s="3" t="s">
        <v>90</v>
      </c>
      <c r="D90" s="5">
        <v>16931826</v>
      </c>
      <c r="E90" s="5">
        <v>13596882</v>
      </c>
      <c r="F90" s="5">
        <v>9888933</v>
      </c>
      <c r="G90" s="5">
        <v>9223028</v>
      </c>
      <c r="H90" s="5">
        <f t="shared" si="12"/>
        <v>12410167</v>
      </c>
      <c r="I90" s="6">
        <v>1314948.0600000008</v>
      </c>
      <c r="J90" s="7">
        <f t="shared" si="13"/>
        <v>0.10595732192806114</v>
      </c>
      <c r="K90" s="6">
        <v>8761460.13</v>
      </c>
      <c r="L90" s="7">
        <f t="shared" si="14"/>
        <v>0.7059905100390672</v>
      </c>
      <c r="M90" s="13">
        <v>304000</v>
      </c>
      <c r="N90" s="7">
        <f t="shared" si="15"/>
        <v>0.01795435412577474</v>
      </c>
      <c r="O90" s="6">
        <v>489022</v>
      </c>
      <c r="P90" s="6">
        <v>199776</v>
      </c>
      <c r="Q90" s="6">
        <v>4275839</v>
      </c>
      <c r="R90" s="23">
        <v>0.7993</v>
      </c>
      <c r="S90" s="23">
        <v>0.7252</v>
      </c>
      <c r="T90" s="35">
        <f t="shared" si="22"/>
        <v>0.7623</v>
      </c>
      <c r="U90" s="13"/>
      <c r="W90" s="7" t="s">
        <v>297</v>
      </c>
      <c r="X90" s="7" t="str">
        <f t="shared" si="16"/>
        <v/>
      </c>
      <c r="Y90" s="7">
        <f t="shared" si="17"/>
        <v>0.7059905100390672</v>
      </c>
      <c r="Z90" s="7" t="str">
        <f t="shared" si="18"/>
        <v/>
      </c>
      <c r="AA90" s="8" t="str">
        <f t="shared" si="19"/>
        <v/>
      </c>
      <c r="AB90" s="22" t="str">
        <f t="shared" si="20"/>
        <v/>
      </c>
      <c r="AC90" s="8">
        <f t="shared" si="21"/>
        <v>1</v>
      </c>
    </row>
    <row r="91" spans="2:29" ht="15">
      <c r="B91" s="4">
        <v>5907</v>
      </c>
      <c r="C91" s="3" t="s">
        <v>91</v>
      </c>
      <c r="D91" s="5">
        <v>6619203</v>
      </c>
      <c r="E91" s="5">
        <v>11689380</v>
      </c>
      <c r="F91" s="5">
        <v>5425634</v>
      </c>
      <c r="G91" s="5">
        <v>5177747</v>
      </c>
      <c r="H91" s="5">
        <f t="shared" si="12"/>
        <v>7227991</v>
      </c>
      <c r="I91" s="6">
        <v>768444.0599999998</v>
      </c>
      <c r="J91" s="7">
        <f t="shared" si="13"/>
        <v>0.10631502723232497</v>
      </c>
      <c r="K91" s="6">
        <v>1789013.47</v>
      </c>
      <c r="L91" s="7">
        <f t="shared" si="14"/>
        <v>0.2475118563373972</v>
      </c>
      <c r="M91" s="13">
        <v>0</v>
      </c>
      <c r="N91" s="7">
        <f t="shared" si="15"/>
        <v>0</v>
      </c>
      <c r="O91" s="6">
        <v>417837</v>
      </c>
      <c r="P91" s="6">
        <v>-43003</v>
      </c>
      <c r="Q91" s="6">
        <v>280558</v>
      </c>
      <c r="R91" s="23">
        <v>0.7753</v>
      </c>
      <c r="S91" s="23">
        <v>0.7438</v>
      </c>
      <c r="T91" s="35">
        <f t="shared" si="22"/>
        <v>0.7596</v>
      </c>
      <c r="U91" s="13"/>
      <c r="W91" s="7" t="s">
        <v>297</v>
      </c>
      <c r="X91" s="7" t="str">
        <f t="shared" si="16"/>
        <v/>
      </c>
      <c r="Y91" s="7" t="str">
        <f t="shared" si="17"/>
        <v/>
      </c>
      <c r="Z91" s="7" t="str">
        <f t="shared" si="18"/>
        <v/>
      </c>
      <c r="AA91" s="8" t="str">
        <f t="shared" si="19"/>
        <v/>
      </c>
      <c r="AB91" s="22" t="str">
        <f t="shared" si="20"/>
        <v/>
      </c>
      <c r="AC91" s="8">
        <f t="shared" si="21"/>
        <v>0</v>
      </c>
    </row>
    <row r="92" spans="1:29" ht="15">
      <c r="A92" s="3" t="s">
        <v>92</v>
      </c>
      <c r="B92" s="4">
        <v>6001</v>
      </c>
      <c r="C92" s="3" t="s">
        <v>93</v>
      </c>
      <c r="D92" s="5">
        <v>6143026</v>
      </c>
      <c r="E92" s="5">
        <v>5686563</v>
      </c>
      <c r="F92" s="5">
        <v>4234129</v>
      </c>
      <c r="G92" s="5">
        <v>4906986</v>
      </c>
      <c r="H92" s="5">
        <f t="shared" si="12"/>
        <v>5242676</v>
      </c>
      <c r="I92" s="6">
        <v>603487.1099999992</v>
      </c>
      <c r="J92" s="7">
        <f t="shared" si="13"/>
        <v>0.1151105103576874</v>
      </c>
      <c r="K92" s="6">
        <v>2067622.85</v>
      </c>
      <c r="L92" s="7">
        <f t="shared" si="14"/>
        <v>0.3943831070239702</v>
      </c>
      <c r="M92" s="13">
        <v>558959</v>
      </c>
      <c r="N92" s="7">
        <f t="shared" si="15"/>
        <v>0.09099082439175742</v>
      </c>
      <c r="O92" s="6">
        <v>688904</v>
      </c>
      <c r="P92" s="6">
        <v>1162084</v>
      </c>
      <c r="Q92" s="6">
        <v>-758745</v>
      </c>
      <c r="R92" s="23">
        <v>0.3448</v>
      </c>
      <c r="S92" s="23">
        <v>0.5391</v>
      </c>
      <c r="T92" s="35">
        <f t="shared" si="22"/>
        <v>0.442</v>
      </c>
      <c r="U92" s="13"/>
      <c r="W92" s="7" t="s">
        <v>297</v>
      </c>
      <c r="X92" s="7" t="str">
        <f t="shared" si="16"/>
        <v/>
      </c>
      <c r="Y92" s="7" t="str">
        <f t="shared" si="17"/>
        <v/>
      </c>
      <c r="Z92" s="7">
        <f t="shared" si="18"/>
        <v>0.09099082439175742</v>
      </c>
      <c r="AA92" s="8" t="str">
        <f t="shared" si="19"/>
        <v/>
      </c>
      <c r="AB92" s="22">
        <f t="shared" si="20"/>
        <v>0.442</v>
      </c>
      <c r="AC92" s="8">
        <f t="shared" si="21"/>
        <v>2</v>
      </c>
    </row>
    <row r="93" spans="2:29" ht="15">
      <c r="B93" s="4">
        <v>6002</v>
      </c>
      <c r="C93" s="3" t="s">
        <v>94</v>
      </c>
      <c r="D93" s="5">
        <v>1809040</v>
      </c>
      <c r="E93" s="5">
        <v>2501328</v>
      </c>
      <c r="F93" s="5">
        <v>1740028</v>
      </c>
      <c r="G93" s="5">
        <v>1734926</v>
      </c>
      <c r="H93" s="5">
        <f t="shared" si="12"/>
        <v>1946331</v>
      </c>
      <c r="I93" s="6">
        <v>37386.669999999955</v>
      </c>
      <c r="J93" s="7">
        <f t="shared" si="13"/>
        <v>0.01920879336556832</v>
      </c>
      <c r="K93" s="6">
        <v>24813.93</v>
      </c>
      <c r="L93" s="7">
        <f t="shared" si="14"/>
        <v>0.01274908019242359</v>
      </c>
      <c r="M93" s="13">
        <v>14274</v>
      </c>
      <c r="N93" s="7">
        <f t="shared" si="15"/>
        <v>0.007890372794410294</v>
      </c>
      <c r="O93" s="6">
        <v>100033</v>
      </c>
      <c r="P93" s="6">
        <v>311300</v>
      </c>
      <c r="Q93" s="6">
        <v>306262</v>
      </c>
      <c r="R93" s="23">
        <v>0.5937</v>
      </c>
      <c r="S93" s="23">
        <v>0.5886</v>
      </c>
      <c r="T93" s="35">
        <f t="shared" si="22"/>
        <v>0.5912</v>
      </c>
      <c r="U93" s="13"/>
      <c r="W93" s="7" t="s">
        <v>297</v>
      </c>
      <c r="X93" s="7" t="str">
        <f t="shared" si="16"/>
        <v/>
      </c>
      <c r="Y93" s="7" t="str">
        <f t="shared" si="17"/>
        <v/>
      </c>
      <c r="Z93" s="7" t="str">
        <f t="shared" si="18"/>
        <v/>
      </c>
      <c r="AA93" s="8" t="str">
        <f t="shared" si="19"/>
        <v/>
      </c>
      <c r="AB93" s="22">
        <f t="shared" si="20"/>
        <v>0.5912</v>
      </c>
      <c r="AC93" s="8">
        <f t="shared" si="21"/>
        <v>1</v>
      </c>
    </row>
    <row r="94" spans="2:29" ht="15">
      <c r="B94" s="40">
        <v>6003</v>
      </c>
      <c r="C94" s="41" t="s">
        <v>95</v>
      </c>
      <c r="D94" s="5">
        <v>22343786</v>
      </c>
      <c r="E94" s="5">
        <v>25266619</v>
      </c>
      <c r="F94" s="5">
        <v>20744459</v>
      </c>
      <c r="G94" s="5">
        <v>24458069</v>
      </c>
      <c r="H94" s="5">
        <f t="shared" si="12"/>
        <v>23203233</v>
      </c>
      <c r="I94" s="6">
        <v>4504092.940000001</v>
      </c>
      <c r="J94" s="7">
        <f t="shared" si="13"/>
        <v>0.1941148864901715</v>
      </c>
      <c r="K94" s="6">
        <v>6296858.76</v>
      </c>
      <c r="L94" s="7">
        <f t="shared" si="14"/>
        <v>0.2713785083311451</v>
      </c>
      <c r="M94" s="13">
        <v>3251986</v>
      </c>
      <c r="N94" s="7">
        <f t="shared" si="15"/>
        <v>0.14554319487306225</v>
      </c>
      <c r="O94" s="6">
        <v>4466433</v>
      </c>
      <c r="P94" s="6">
        <v>-2285682</v>
      </c>
      <c r="Q94" s="6">
        <v>2236382</v>
      </c>
      <c r="R94" s="23">
        <v>0.5741</v>
      </c>
      <c r="S94" s="23">
        <v>0.5758</v>
      </c>
      <c r="T94" s="35">
        <f t="shared" si="22"/>
        <v>0.575</v>
      </c>
      <c r="U94" s="13"/>
      <c r="W94" s="7" t="s">
        <v>297</v>
      </c>
      <c r="X94" s="7">
        <f t="shared" si="16"/>
        <v>0.1941148864901715</v>
      </c>
      <c r="Y94" s="7" t="str">
        <f t="shared" si="17"/>
        <v/>
      </c>
      <c r="Z94" s="7">
        <f t="shared" si="18"/>
        <v>0.14554319487306225</v>
      </c>
      <c r="AA94" s="8" t="str">
        <f t="shared" si="19"/>
        <v/>
      </c>
      <c r="AB94" s="22">
        <f t="shared" si="20"/>
        <v>0.575</v>
      </c>
      <c r="AC94" s="8">
        <f t="shared" si="21"/>
        <v>3</v>
      </c>
    </row>
    <row r="95" spans="2:29" ht="15">
      <c r="B95" s="4">
        <v>6004</v>
      </c>
      <c r="C95" s="3" t="s">
        <v>96</v>
      </c>
      <c r="D95" s="5">
        <v>3442189</v>
      </c>
      <c r="E95" s="5">
        <v>3777825</v>
      </c>
      <c r="F95" s="5">
        <v>3046548</v>
      </c>
      <c r="G95" s="5">
        <v>2646650</v>
      </c>
      <c r="H95" s="5">
        <f t="shared" si="12"/>
        <v>3228303</v>
      </c>
      <c r="I95" s="6">
        <v>281797.3400000001</v>
      </c>
      <c r="J95" s="7">
        <f t="shared" si="13"/>
        <v>0.08728961934490043</v>
      </c>
      <c r="K95" s="6">
        <v>998820.41</v>
      </c>
      <c r="L95" s="7">
        <f t="shared" si="14"/>
        <v>0.3093948771227484</v>
      </c>
      <c r="M95" s="13">
        <v>239369</v>
      </c>
      <c r="N95" s="7">
        <f t="shared" si="15"/>
        <v>0.06953976089052635</v>
      </c>
      <c r="O95" s="6">
        <v>2817</v>
      </c>
      <c r="P95" s="6">
        <v>108110</v>
      </c>
      <c r="Q95" s="6">
        <v>-144140</v>
      </c>
      <c r="R95" s="23">
        <v>0.5096</v>
      </c>
      <c r="S95" s="23">
        <v>0.5327</v>
      </c>
      <c r="T95" s="35">
        <f t="shared" si="22"/>
        <v>0.5212</v>
      </c>
      <c r="U95" s="13"/>
      <c r="W95" s="7" t="s">
        <v>297</v>
      </c>
      <c r="X95" s="7" t="str">
        <f t="shared" si="16"/>
        <v/>
      </c>
      <c r="Y95" s="7" t="str">
        <f t="shared" si="17"/>
        <v/>
      </c>
      <c r="Z95" s="7">
        <f t="shared" si="18"/>
        <v>0.06953976089052635</v>
      </c>
      <c r="AA95" s="8" t="str">
        <f t="shared" si="19"/>
        <v/>
      </c>
      <c r="AB95" s="22">
        <f t="shared" si="20"/>
        <v>0.5212</v>
      </c>
      <c r="AC95" s="8">
        <f t="shared" si="21"/>
        <v>2</v>
      </c>
    </row>
    <row r="96" spans="2:29" ht="15">
      <c r="B96" s="4">
        <v>6005</v>
      </c>
      <c r="C96" s="3" t="s">
        <v>92</v>
      </c>
      <c r="D96" s="5">
        <v>36163107</v>
      </c>
      <c r="E96" s="5">
        <v>36862054</v>
      </c>
      <c r="F96" s="5">
        <v>32466329</v>
      </c>
      <c r="G96" s="5">
        <v>32334264</v>
      </c>
      <c r="H96" s="5">
        <f t="shared" si="12"/>
        <v>34456439</v>
      </c>
      <c r="I96" s="6">
        <v>1471940.2299999993</v>
      </c>
      <c r="J96" s="7">
        <f t="shared" si="13"/>
        <v>0.04271887266121723</v>
      </c>
      <c r="K96" s="6">
        <v>2585291.75</v>
      </c>
      <c r="L96" s="7">
        <f t="shared" si="14"/>
        <v>0.07503072937978297</v>
      </c>
      <c r="M96" s="13">
        <v>1211485</v>
      </c>
      <c r="N96" s="7">
        <f t="shared" si="15"/>
        <v>0.0335005783656808</v>
      </c>
      <c r="O96" s="6">
        <v>-2378388</v>
      </c>
      <c r="P96" s="6">
        <v>1341099</v>
      </c>
      <c r="Q96" s="6">
        <v>1446364</v>
      </c>
      <c r="R96" s="23">
        <v>0.6926</v>
      </c>
      <c r="S96" s="23">
        <v>0.5274</v>
      </c>
      <c r="T96" s="35">
        <f t="shared" si="22"/>
        <v>0.61</v>
      </c>
      <c r="U96" s="13"/>
      <c r="W96" s="7">
        <v>0.19088800666954195</v>
      </c>
      <c r="X96" s="7" t="str">
        <f t="shared" si="16"/>
        <v/>
      </c>
      <c r="Y96" s="7" t="str">
        <f t="shared" si="17"/>
        <v/>
      </c>
      <c r="Z96" s="7" t="str">
        <f t="shared" si="18"/>
        <v/>
      </c>
      <c r="AA96" s="8" t="str">
        <f t="shared" si="19"/>
        <v/>
      </c>
      <c r="AB96" s="22">
        <f t="shared" si="20"/>
        <v>0.61</v>
      </c>
      <c r="AC96" s="8">
        <f t="shared" si="21"/>
        <v>2</v>
      </c>
    </row>
    <row r="97" spans="2:29" ht="15">
      <c r="B97" s="4">
        <v>6006</v>
      </c>
      <c r="C97" s="3" t="s">
        <v>97</v>
      </c>
      <c r="D97" s="5">
        <v>2514974</v>
      </c>
      <c r="E97" s="5">
        <v>2760133</v>
      </c>
      <c r="F97" s="5">
        <v>2163306</v>
      </c>
      <c r="G97" s="5">
        <v>2220058</v>
      </c>
      <c r="H97" s="5">
        <f t="shared" si="12"/>
        <v>2414618</v>
      </c>
      <c r="I97" s="6">
        <v>12393.580000000042</v>
      </c>
      <c r="J97" s="7">
        <f t="shared" si="13"/>
        <v>0.005132729069360057</v>
      </c>
      <c r="K97" s="6">
        <v>865995.04</v>
      </c>
      <c r="L97" s="7">
        <f t="shared" si="14"/>
        <v>0.35864680872916543</v>
      </c>
      <c r="M97" s="13">
        <v>0</v>
      </c>
      <c r="N97" s="7">
        <f t="shared" si="15"/>
        <v>0</v>
      </c>
      <c r="O97" s="6">
        <v>34192</v>
      </c>
      <c r="P97" s="6">
        <v>233493</v>
      </c>
      <c r="Q97" s="6">
        <v>-149371</v>
      </c>
      <c r="R97" s="23">
        <v>0.3603</v>
      </c>
      <c r="S97" s="23">
        <v>0.5274</v>
      </c>
      <c r="T97" s="35">
        <f t="shared" si="22"/>
        <v>0.4439</v>
      </c>
      <c r="U97" s="13"/>
      <c r="W97" s="7" t="s">
        <v>297</v>
      </c>
      <c r="X97" s="7" t="str">
        <f t="shared" si="16"/>
        <v/>
      </c>
      <c r="Y97" s="7" t="str">
        <f t="shared" si="17"/>
        <v/>
      </c>
      <c r="Z97" s="7" t="str">
        <f t="shared" si="18"/>
        <v/>
      </c>
      <c r="AA97" s="8" t="str">
        <f t="shared" si="19"/>
        <v/>
      </c>
      <c r="AB97" s="22">
        <f t="shared" si="20"/>
        <v>0.4439</v>
      </c>
      <c r="AC97" s="8">
        <f t="shared" si="21"/>
        <v>1</v>
      </c>
    </row>
    <row r="98" spans="2:29" ht="15">
      <c r="B98" s="40">
        <v>6007</v>
      </c>
      <c r="C98" s="41" t="s">
        <v>98</v>
      </c>
      <c r="D98" s="5">
        <v>2384019</v>
      </c>
      <c r="E98" s="5">
        <v>2532986</v>
      </c>
      <c r="F98" s="5">
        <v>2778867</v>
      </c>
      <c r="G98" s="5">
        <v>2462009</v>
      </c>
      <c r="H98" s="5">
        <f t="shared" si="12"/>
        <v>2539470</v>
      </c>
      <c r="I98" s="6">
        <v>496617.02000000014</v>
      </c>
      <c r="J98" s="7">
        <f t="shared" si="13"/>
        <v>0.19555931749538294</v>
      </c>
      <c r="K98" s="6">
        <v>258274.09</v>
      </c>
      <c r="L98" s="7">
        <f t="shared" si="14"/>
        <v>0.10170393428550052</v>
      </c>
      <c r="M98" s="13">
        <v>284254</v>
      </c>
      <c r="N98" s="7">
        <f t="shared" si="15"/>
        <v>0.11923311013880343</v>
      </c>
      <c r="O98" s="6">
        <v>-365121</v>
      </c>
      <c r="P98" s="6">
        <v>549815</v>
      </c>
      <c r="Q98" s="6">
        <v>-320402</v>
      </c>
      <c r="R98" s="23">
        <v>0.7195</v>
      </c>
      <c r="S98" s="23">
        <v>0.7848</v>
      </c>
      <c r="T98" s="35">
        <f t="shared" si="22"/>
        <v>0.7522</v>
      </c>
      <c r="U98" s="13"/>
      <c r="W98" s="7">
        <v>0.7268078854221688</v>
      </c>
      <c r="X98" s="7">
        <f t="shared" si="16"/>
        <v>0.19555931749538294</v>
      </c>
      <c r="Y98" s="7" t="str">
        <f t="shared" si="17"/>
        <v/>
      </c>
      <c r="Z98" s="7">
        <f t="shared" si="18"/>
        <v>0.11923311013880343</v>
      </c>
      <c r="AA98" s="8" t="str">
        <f t="shared" si="19"/>
        <v/>
      </c>
      <c r="AB98" s="22" t="str">
        <f t="shared" si="20"/>
        <v/>
      </c>
      <c r="AC98" s="8">
        <f t="shared" si="21"/>
        <v>3</v>
      </c>
    </row>
    <row r="99" spans="2:29" ht="15">
      <c r="B99" s="40">
        <v>6008</v>
      </c>
      <c r="C99" s="41" t="s">
        <v>99</v>
      </c>
      <c r="D99" s="5">
        <v>5884893</v>
      </c>
      <c r="E99" s="5">
        <v>5422686</v>
      </c>
      <c r="F99" s="5">
        <v>4116114</v>
      </c>
      <c r="G99" s="5">
        <v>3399502</v>
      </c>
      <c r="H99" s="5">
        <f aca="true" t="shared" si="23" ref="H99:H130">ROUND((+D99+E99+F99+G99)/4,0)</f>
        <v>4705799</v>
      </c>
      <c r="I99" s="6">
        <v>1283016.9199999997</v>
      </c>
      <c r="J99" s="7">
        <f t="shared" si="13"/>
        <v>0.2726459247409419</v>
      </c>
      <c r="K99" s="6">
        <v>3903743.59</v>
      </c>
      <c r="L99" s="7">
        <f t="shared" si="14"/>
        <v>0.8295602064601569</v>
      </c>
      <c r="M99" s="13">
        <v>752722</v>
      </c>
      <c r="N99" s="7">
        <f t="shared" si="15"/>
        <v>0.12790750825885874</v>
      </c>
      <c r="O99" s="6">
        <v>335082</v>
      </c>
      <c r="P99" s="6">
        <v>-100049</v>
      </c>
      <c r="Q99" s="6">
        <v>950365</v>
      </c>
      <c r="R99" s="23">
        <v>0.5243</v>
      </c>
      <c r="S99" s="23">
        <v>0.491</v>
      </c>
      <c r="T99" s="35">
        <f t="shared" si="22"/>
        <v>0.5077</v>
      </c>
      <c r="U99" s="13"/>
      <c r="W99" s="7" t="s">
        <v>297</v>
      </c>
      <c r="X99" s="7">
        <f t="shared" si="16"/>
        <v>0.2726459247409419</v>
      </c>
      <c r="Y99" s="7">
        <f t="shared" si="17"/>
        <v>0.8295602064601569</v>
      </c>
      <c r="Z99" s="7">
        <f t="shared" si="18"/>
        <v>0.12790750825885874</v>
      </c>
      <c r="AA99" s="8" t="str">
        <f t="shared" si="19"/>
        <v/>
      </c>
      <c r="AB99" s="22">
        <f t="shared" si="20"/>
        <v>0.5077</v>
      </c>
      <c r="AC99" s="8">
        <f t="shared" si="21"/>
        <v>4</v>
      </c>
    </row>
    <row r="100" spans="2:29" ht="15">
      <c r="B100" s="4">
        <v>6009</v>
      </c>
      <c r="C100" s="3" t="s">
        <v>100</v>
      </c>
      <c r="D100" s="5">
        <v>1450517</v>
      </c>
      <c r="E100" s="5">
        <v>2506604</v>
      </c>
      <c r="F100" s="5">
        <v>1178220</v>
      </c>
      <c r="G100" s="5">
        <v>1133764</v>
      </c>
      <c r="H100" s="5">
        <f t="shared" si="23"/>
        <v>1567276</v>
      </c>
      <c r="I100" s="6">
        <v>13625.260000000002</v>
      </c>
      <c r="J100" s="7">
        <f t="shared" si="13"/>
        <v>0.008693593215234587</v>
      </c>
      <c r="K100" s="6">
        <v>0</v>
      </c>
      <c r="L100" s="7">
        <f t="shared" si="14"/>
        <v>0</v>
      </c>
      <c r="M100" s="13">
        <v>0</v>
      </c>
      <c r="N100" s="7">
        <f t="shared" si="15"/>
        <v>0</v>
      </c>
      <c r="O100" s="6">
        <v>27218</v>
      </c>
      <c r="P100" s="6">
        <v>41371</v>
      </c>
      <c r="Q100" s="6">
        <v>-48471</v>
      </c>
      <c r="R100" s="23">
        <v>0.4047</v>
      </c>
      <c r="S100" s="23">
        <v>0.677</v>
      </c>
      <c r="T100" s="35">
        <f t="shared" si="22"/>
        <v>0.5409</v>
      </c>
      <c r="U100" s="13"/>
      <c r="W100" s="7" t="s">
        <v>297</v>
      </c>
      <c r="X100" s="7" t="str">
        <f t="shared" si="16"/>
        <v/>
      </c>
      <c r="Y100" s="7" t="str">
        <f t="shared" si="17"/>
        <v/>
      </c>
      <c r="Z100" s="7" t="str">
        <f t="shared" si="18"/>
        <v/>
      </c>
      <c r="AA100" s="8" t="str">
        <f t="shared" si="19"/>
        <v/>
      </c>
      <c r="AB100" s="22">
        <f t="shared" si="20"/>
        <v>0.5409</v>
      </c>
      <c r="AC100" s="8">
        <f t="shared" si="21"/>
        <v>1</v>
      </c>
    </row>
    <row r="101" spans="1:29" ht="15">
      <c r="A101" s="3" t="s">
        <v>101</v>
      </c>
      <c r="B101" s="4">
        <v>6101</v>
      </c>
      <c r="C101" s="3" t="s">
        <v>102</v>
      </c>
      <c r="D101" s="5">
        <v>3090612</v>
      </c>
      <c r="E101" s="5">
        <v>2564466</v>
      </c>
      <c r="F101" s="5">
        <v>2926273</v>
      </c>
      <c r="G101" s="5">
        <v>2077593</v>
      </c>
      <c r="H101" s="5">
        <f t="shared" si="23"/>
        <v>2664736</v>
      </c>
      <c r="I101" s="6">
        <v>78978.11</v>
      </c>
      <c r="J101" s="7">
        <f t="shared" si="13"/>
        <v>0.029638249342523987</v>
      </c>
      <c r="K101" s="6">
        <v>138046.81</v>
      </c>
      <c r="L101" s="7">
        <f t="shared" si="14"/>
        <v>0.05180506061388445</v>
      </c>
      <c r="M101" s="13">
        <v>65173</v>
      </c>
      <c r="N101" s="7">
        <f t="shared" si="15"/>
        <v>0.02108740922509846</v>
      </c>
      <c r="O101" s="6">
        <v>-258104</v>
      </c>
      <c r="P101" s="6">
        <v>312310</v>
      </c>
      <c r="Q101" s="6">
        <v>-169527</v>
      </c>
      <c r="R101" s="23">
        <v>0.6778</v>
      </c>
      <c r="S101" s="23">
        <v>0.5933</v>
      </c>
      <c r="T101" s="35">
        <f t="shared" si="22"/>
        <v>0.6356</v>
      </c>
      <c r="U101" s="13"/>
      <c r="W101" s="7" t="s">
        <v>297</v>
      </c>
      <c r="X101" s="7" t="str">
        <f t="shared" si="16"/>
        <v/>
      </c>
      <c r="Y101" s="7" t="str">
        <f t="shared" si="17"/>
        <v/>
      </c>
      <c r="Z101" s="7" t="str">
        <f t="shared" si="18"/>
        <v/>
      </c>
      <c r="AA101" s="8" t="str">
        <f t="shared" si="19"/>
        <v/>
      </c>
      <c r="AB101" s="22">
        <f t="shared" si="20"/>
        <v>0.6356</v>
      </c>
      <c r="AC101" s="8">
        <f t="shared" si="21"/>
        <v>1</v>
      </c>
    </row>
    <row r="102" spans="2:29" ht="15">
      <c r="B102" s="4">
        <v>6102</v>
      </c>
      <c r="C102" s="3" t="s">
        <v>103</v>
      </c>
      <c r="D102" s="5">
        <v>3638019</v>
      </c>
      <c r="E102" s="5">
        <v>3452261</v>
      </c>
      <c r="F102" s="5">
        <v>3396206</v>
      </c>
      <c r="G102" s="5">
        <v>3143719</v>
      </c>
      <c r="H102" s="5">
        <f t="shared" si="23"/>
        <v>3407551</v>
      </c>
      <c r="I102" s="6">
        <v>43466.6</v>
      </c>
      <c r="J102" s="7">
        <f t="shared" si="13"/>
        <v>0.012755964620925703</v>
      </c>
      <c r="K102" s="6">
        <v>142986.12</v>
      </c>
      <c r="L102" s="7">
        <f t="shared" si="14"/>
        <v>0.04196154951165808</v>
      </c>
      <c r="M102" s="13">
        <v>0</v>
      </c>
      <c r="N102" s="7">
        <f t="shared" si="15"/>
        <v>0</v>
      </c>
      <c r="O102" s="6">
        <v>-290435</v>
      </c>
      <c r="P102" s="6">
        <v>110232</v>
      </c>
      <c r="Q102" s="6">
        <v>-315494</v>
      </c>
      <c r="R102" s="23">
        <v>0.5784</v>
      </c>
      <c r="S102" s="23">
        <v>0.5086</v>
      </c>
      <c r="T102" s="35">
        <f t="shared" si="22"/>
        <v>0.5435</v>
      </c>
      <c r="U102" s="13"/>
      <c r="W102" s="7" t="s">
        <v>297</v>
      </c>
      <c r="X102" s="7" t="str">
        <f t="shared" si="16"/>
        <v/>
      </c>
      <c r="Y102" s="7" t="str">
        <f t="shared" si="17"/>
        <v/>
      </c>
      <c r="Z102" s="7" t="str">
        <f t="shared" si="18"/>
        <v/>
      </c>
      <c r="AA102" s="8" t="str">
        <f t="shared" si="19"/>
        <v/>
      </c>
      <c r="AB102" s="22">
        <f t="shared" si="20"/>
        <v>0.5435</v>
      </c>
      <c r="AC102" s="8">
        <f t="shared" si="21"/>
        <v>1</v>
      </c>
    </row>
    <row r="103" spans="2:29" ht="15">
      <c r="B103" s="40">
        <v>6103</v>
      </c>
      <c r="C103" s="41" t="s">
        <v>101</v>
      </c>
      <c r="D103" s="5">
        <v>29926780</v>
      </c>
      <c r="E103" s="5">
        <v>28976209</v>
      </c>
      <c r="F103" s="5">
        <v>28265303</v>
      </c>
      <c r="G103" s="5">
        <v>26354393</v>
      </c>
      <c r="H103" s="5">
        <f t="shared" si="23"/>
        <v>28380671</v>
      </c>
      <c r="I103" s="6">
        <v>159188.82999999923</v>
      </c>
      <c r="J103" s="7">
        <f t="shared" si="13"/>
        <v>0.005609058009939202</v>
      </c>
      <c r="K103" s="6">
        <v>23308192.28</v>
      </c>
      <c r="L103" s="7">
        <f t="shared" si="14"/>
        <v>0.8212699509465439</v>
      </c>
      <c r="M103" s="13">
        <v>0</v>
      </c>
      <c r="N103" s="7">
        <f t="shared" si="15"/>
        <v>0</v>
      </c>
      <c r="O103" s="6">
        <v>-1237654</v>
      </c>
      <c r="P103" s="6">
        <v>-26541</v>
      </c>
      <c r="Q103" s="6">
        <v>-566157</v>
      </c>
      <c r="R103" s="23">
        <v>0.654</v>
      </c>
      <c r="S103" s="23">
        <v>0.6629</v>
      </c>
      <c r="T103" s="35">
        <f t="shared" si="22"/>
        <v>0.6585</v>
      </c>
      <c r="U103" s="13"/>
      <c r="W103" s="7" t="s">
        <v>297</v>
      </c>
      <c r="X103" s="7" t="str">
        <f t="shared" si="16"/>
        <v/>
      </c>
      <c r="Y103" s="7">
        <f t="shared" si="17"/>
        <v>0.8212699509465439</v>
      </c>
      <c r="Z103" s="7" t="str">
        <f t="shared" si="18"/>
        <v/>
      </c>
      <c r="AA103" s="8">
        <f t="shared" si="19"/>
        <v>1</v>
      </c>
      <c r="AB103" s="22">
        <f t="shared" si="20"/>
        <v>0.6585</v>
      </c>
      <c r="AC103" s="8">
        <f t="shared" si="21"/>
        <v>3</v>
      </c>
    </row>
    <row r="104" spans="2:29" ht="15">
      <c r="B104" s="4">
        <v>6104</v>
      </c>
      <c r="C104" s="3" t="s">
        <v>104</v>
      </c>
      <c r="D104" s="5">
        <v>12581139</v>
      </c>
      <c r="E104" s="5">
        <v>9509485</v>
      </c>
      <c r="F104" s="5">
        <v>9027925</v>
      </c>
      <c r="G104" s="5">
        <v>8054458</v>
      </c>
      <c r="H104" s="5">
        <f t="shared" si="23"/>
        <v>9793252</v>
      </c>
      <c r="I104" s="6">
        <v>103167.97000000004</v>
      </c>
      <c r="J104" s="7">
        <f t="shared" si="13"/>
        <v>0.01053459770053911</v>
      </c>
      <c r="K104" s="6">
        <v>539528.03</v>
      </c>
      <c r="L104" s="7">
        <f t="shared" si="14"/>
        <v>0.05509181526218258</v>
      </c>
      <c r="M104" s="13">
        <v>0</v>
      </c>
      <c r="N104" s="7">
        <f t="shared" si="15"/>
        <v>0</v>
      </c>
      <c r="O104" s="6">
        <v>791932</v>
      </c>
      <c r="P104" s="6">
        <v>73588</v>
      </c>
      <c r="Q104" s="6">
        <v>-1930149</v>
      </c>
      <c r="R104" s="23">
        <v>0.7479</v>
      </c>
      <c r="S104" s="23">
        <v>0.6013</v>
      </c>
      <c r="T104" s="35">
        <f t="shared" si="22"/>
        <v>0.6746</v>
      </c>
      <c r="U104" s="13"/>
      <c r="W104" s="7" t="s">
        <v>297</v>
      </c>
      <c r="X104" s="7" t="str">
        <f t="shared" si="16"/>
        <v/>
      </c>
      <c r="Y104" s="7" t="str">
        <f t="shared" si="17"/>
        <v/>
      </c>
      <c r="Z104" s="7" t="str">
        <f t="shared" si="18"/>
        <v/>
      </c>
      <c r="AA104" s="8" t="str">
        <f t="shared" si="19"/>
        <v/>
      </c>
      <c r="AB104" s="22" t="str">
        <f t="shared" si="20"/>
        <v/>
      </c>
      <c r="AC104" s="8">
        <f t="shared" si="21"/>
        <v>0</v>
      </c>
    </row>
    <row r="105" spans="2:29" ht="15">
      <c r="B105" s="40">
        <v>6105</v>
      </c>
      <c r="C105" s="41" t="s">
        <v>105</v>
      </c>
      <c r="D105" s="5">
        <v>12063743</v>
      </c>
      <c r="E105" s="5">
        <v>12737827</v>
      </c>
      <c r="F105" s="5">
        <v>12913427</v>
      </c>
      <c r="G105" s="5">
        <v>11889766</v>
      </c>
      <c r="H105" s="5">
        <f t="shared" si="23"/>
        <v>12401191</v>
      </c>
      <c r="I105" s="6">
        <v>863390.3</v>
      </c>
      <c r="J105" s="7">
        <f t="shared" si="13"/>
        <v>0.06962156296117043</v>
      </c>
      <c r="K105" s="6">
        <v>1500948.49</v>
      </c>
      <c r="L105" s="7">
        <f t="shared" si="14"/>
        <v>0.12103260807772415</v>
      </c>
      <c r="M105" s="13">
        <v>667268</v>
      </c>
      <c r="N105" s="7">
        <f t="shared" si="15"/>
        <v>0.0553118547038013</v>
      </c>
      <c r="O105" s="6">
        <v>577223</v>
      </c>
      <c r="P105" s="6">
        <v>452985</v>
      </c>
      <c r="Q105" s="6">
        <v>-1049999</v>
      </c>
      <c r="R105" s="23">
        <v>0.662</v>
      </c>
      <c r="S105" s="23">
        <v>0.6511</v>
      </c>
      <c r="T105" s="35">
        <f t="shared" si="22"/>
        <v>0.6566</v>
      </c>
      <c r="U105" s="13"/>
      <c r="W105" s="7">
        <v>0.21107344321365912</v>
      </c>
      <c r="X105" s="7" t="str">
        <f t="shared" si="16"/>
        <v/>
      </c>
      <c r="Y105" s="7" t="str">
        <f t="shared" si="17"/>
        <v/>
      </c>
      <c r="Z105" s="7">
        <f t="shared" si="18"/>
        <v>0.0553118547038013</v>
      </c>
      <c r="AA105" s="8" t="str">
        <f t="shared" si="19"/>
        <v/>
      </c>
      <c r="AB105" s="22">
        <f t="shared" si="20"/>
        <v>0.6566</v>
      </c>
      <c r="AC105" s="8">
        <f t="shared" si="21"/>
        <v>3</v>
      </c>
    </row>
    <row r="106" spans="2:29" ht="15">
      <c r="B106" s="4">
        <v>6106</v>
      </c>
      <c r="C106" s="3" t="s">
        <v>106</v>
      </c>
      <c r="D106" s="5">
        <v>18037370</v>
      </c>
      <c r="E106" s="5">
        <v>17761953</v>
      </c>
      <c r="F106" s="5">
        <v>17412140</v>
      </c>
      <c r="G106" s="5">
        <v>15736068</v>
      </c>
      <c r="H106" s="5">
        <f t="shared" si="23"/>
        <v>17236883</v>
      </c>
      <c r="I106" s="6">
        <v>117205.68000000081</v>
      </c>
      <c r="J106" s="7">
        <f t="shared" si="13"/>
        <v>0.006799702707270265</v>
      </c>
      <c r="K106" s="6">
        <v>1376254.47</v>
      </c>
      <c r="L106" s="7">
        <f t="shared" si="14"/>
        <v>0.07984358134820548</v>
      </c>
      <c r="M106" s="13">
        <v>0</v>
      </c>
      <c r="N106" s="7">
        <f t="shared" si="15"/>
        <v>0</v>
      </c>
      <c r="O106" s="6">
        <v>99531</v>
      </c>
      <c r="P106" s="6">
        <v>-3953079</v>
      </c>
      <c r="Q106" s="6">
        <v>6644565</v>
      </c>
      <c r="R106" s="23">
        <v>0.7465</v>
      </c>
      <c r="S106" s="23">
        <v>0.6967</v>
      </c>
      <c r="T106" s="35">
        <f t="shared" si="22"/>
        <v>0.7216</v>
      </c>
      <c r="U106" s="13"/>
      <c r="W106" s="7" t="s">
        <v>297</v>
      </c>
      <c r="X106" s="7" t="str">
        <f t="shared" si="16"/>
        <v/>
      </c>
      <c r="Y106" s="7" t="str">
        <f t="shared" si="17"/>
        <v/>
      </c>
      <c r="Z106" s="7" t="str">
        <f t="shared" si="18"/>
        <v/>
      </c>
      <c r="AA106" s="8" t="str">
        <f t="shared" si="19"/>
        <v/>
      </c>
      <c r="AB106" s="22" t="str">
        <f t="shared" si="20"/>
        <v/>
      </c>
      <c r="AC106" s="8">
        <f t="shared" si="21"/>
        <v>0</v>
      </c>
    </row>
    <row r="107" spans="2:29" ht="15">
      <c r="B107" s="4">
        <v>6107</v>
      </c>
      <c r="C107" s="3" t="s">
        <v>107</v>
      </c>
      <c r="D107" s="5">
        <v>5079969</v>
      </c>
      <c r="E107" s="5">
        <v>5825279</v>
      </c>
      <c r="F107" s="5">
        <v>5154764</v>
      </c>
      <c r="G107" s="5">
        <v>4190301</v>
      </c>
      <c r="H107" s="5">
        <f t="shared" si="23"/>
        <v>5062578</v>
      </c>
      <c r="I107" s="6">
        <v>27562.03</v>
      </c>
      <c r="J107" s="7">
        <f t="shared" si="13"/>
        <v>0.00544426772288743</v>
      </c>
      <c r="K107" s="6">
        <v>920340.39</v>
      </c>
      <c r="L107" s="7">
        <f t="shared" si="14"/>
        <v>0.18179283163637183</v>
      </c>
      <c r="M107" s="13">
        <v>0</v>
      </c>
      <c r="N107" s="7">
        <f t="shared" si="15"/>
        <v>0</v>
      </c>
      <c r="O107" s="6">
        <v>-191222</v>
      </c>
      <c r="P107" s="6">
        <v>136322</v>
      </c>
      <c r="Q107" s="6">
        <v>111993</v>
      </c>
      <c r="R107" s="23">
        <v>0.6426</v>
      </c>
      <c r="S107" s="23">
        <v>0.5088</v>
      </c>
      <c r="T107" s="35">
        <f t="shared" si="22"/>
        <v>0.5757</v>
      </c>
      <c r="U107" s="13"/>
      <c r="W107" s="7" t="s">
        <v>297</v>
      </c>
      <c r="X107" s="7" t="str">
        <f t="shared" si="16"/>
        <v/>
      </c>
      <c r="Y107" s="7" t="str">
        <f t="shared" si="17"/>
        <v/>
      </c>
      <c r="Z107" s="7" t="str">
        <f t="shared" si="18"/>
        <v/>
      </c>
      <c r="AA107" s="8" t="str">
        <f t="shared" si="19"/>
        <v/>
      </c>
      <c r="AB107" s="22">
        <f t="shared" si="20"/>
        <v>0.5757</v>
      </c>
      <c r="AC107" s="8">
        <f t="shared" si="21"/>
        <v>1</v>
      </c>
    </row>
    <row r="108" spans="2:29" ht="15">
      <c r="B108" s="4">
        <v>6108</v>
      </c>
      <c r="C108" s="3" t="s">
        <v>108</v>
      </c>
      <c r="D108" s="5">
        <v>4794373</v>
      </c>
      <c r="E108" s="5">
        <v>4952591</v>
      </c>
      <c r="F108" s="5">
        <v>4368535</v>
      </c>
      <c r="G108" s="5">
        <v>3839602</v>
      </c>
      <c r="H108" s="5">
        <f t="shared" si="23"/>
        <v>4488775</v>
      </c>
      <c r="I108" s="6">
        <v>61691.029999999955</v>
      </c>
      <c r="J108" s="7">
        <f t="shared" si="13"/>
        <v>0.013743399925369383</v>
      </c>
      <c r="K108" s="6">
        <v>295672.17</v>
      </c>
      <c r="L108" s="7">
        <f t="shared" si="14"/>
        <v>0.06586923381100634</v>
      </c>
      <c r="M108" s="13">
        <v>0</v>
      </c>
      <c r="N108" s="7">
        <f t="shared" si="15"/>
        <v>0</v>
      </c>
      <c r="O108" s="6">
        <v>-13782</v>
      </c>
      <c r="P108" s="6">
        <v>-627704</v>
      </c>
      <c r="Q108" s="6">
        <v>305217</v>
      </c>
      <c r="R108" s="23">
        <v>0.6398</v>
      </c>
      <c r="S108" s="23">
        <v>0.5807</v>
      </c>
      <c r="T108" s="35">
        <f t="shared" si="22"/>
        <v>0.6103</v>
      </c>
      <c r="U108" s="13"/>
      <c r="W108" s="7" t="s">
        <v>297</v>
      </c>
      <c r="X108" s="7" t="str">
        <f t="shared" si="16"/>
        <v/>
      </c>
      <c r="Y108" s="7" t="str">
        <f t="shared" si="17"/>
        <v/>
      </c>
      <c r="Z108" s="7" t="str">
        <f t="shared" si="18"/>
        <v/>
      </c>
      <c r="AA108" s="8" t="str">
        <f t="shared" si="19"/>
        <v/>
      </c>
      <c r="AB108" s="22">
        <f t="shared" si="20"/>
        <v>0.6103</v>
      </c>
      <c r="AC108" s="8">
        <f t="shared" si="21"/>
        <v>1</v>
      </c>
    </row>
    <row r="109" spans="1:29" ht="15">
      <c r="A109" s="3" t="s">
        <v>109</v>
      </c>
      <c r="B109" s="4">
        <v>6201</v>
      </c>
      <c r="C109" s="3" t="s">
        <v>110</v>
      </c>
      <c r="D109" s="5">
        <v>14092042</v>
      </c>
      <c r="E109" s="5">
        <v>12567442</v>
      </c>
      <c r="F109" s="5">
        <v>10713149</v>
      </c>
      <c r="G109" s="5">
        <v>9804978</v>
      </c>
      <c r="H109" s="5">
        <f t="shared" si="23"/>
        <v>11794403</v>
      </c>
      <c r="I109" s="6">
        <v>1298365.0400000003</v>
      </c>
      <c r="J109" s="7">
        <f t="shared" si="13"/>
        <v>0.11008315045704307</v>
      </c>
      <c r="K109" s="6">
        <v>802535.02</v>
      </c>
      <c r="L109" s="7">
        <f t="shared" si="14"/>
        <v>0.06804371700712618</v>
      </c>
      <c r="M109" s="13">
        <v>134302</v>
      </c>
      <c r="N109" s="7">
        <f t="shared" si="15"/>
        <v>0.009530343437806956</v>
      </c>
      <c r="O109" s="6">
        <v>-482924</v>
      </c>
      <c r="P109" s="6">
        <v>-631490</v>
      </c>
      <c r="Q109" s="6">
        <v>381537</v>
      </c>
      <c r="R109" s="23">
        <v>0.6583</v>
      </c>
      <c r="S109" s="23">
        <v>0.5849</v>
      </c>
      <c r="T109" s="35">
        <f t="shared" si="22"/>
        <v>0.6216</v>
      </c>
      <c r="U109" s="13"/>
      <c r="W109" s="7" t="s">
        <v>297</v>
      </c>
      <c r="X109" s="7" t="str">
        <f t="shared" si="16"/>
        <v/>
      </c>
      <c r="Y109" s="7" t="str">
        <f t="shared" si="17"/>
        <v/>
      </c>
      <c r="Z109" s="7" t="str">
        <f t="shared" si="18"/>
        <v/>
      </c>
      <c r="AA109" s="8" t="str">
        <f t="shared" si="19"/>
        <v/>
      </c>
      <c r="AB109" s="22">
        <f t="shared" si="20"/>
        <v>0.6216</v>
      </c>
      <c r="AC109" s="8">
        <f t="shared" si="21"/>
        <v>1</v>
      </c>
    </row>
    <row r="110" spans="2:29" ht="15">
      <c r="B110" s="4">
        <v>6202</v>
      </c>
      <c r="C110" s="3" t="s">
        <v>111</v>
      </c>
      <c r="D110" s="5">
        <v>5285687</v>
      </c>
      <c r="E110" s="5">
        <v>5115648</v>
      </c>
      <c r="F110" s="5">
        <v>5103702</v>
      </c>
      <c r="G110" s="5">
        <v>4467869</v>
      </c>
      <c r="H110" s="5">
        <f t="shared" si="23"/>
        <v>4993227</v>
      </c>
      <c r="I110" s="6">
        <v>24237.759999999944</v>
      </c>
      <c r="J110" s="7">
        <f t="shared" si="13"/>
        <v>0.004854127400977353</v>
      </c>
      <c r="K110" s="6">
        <v>292555.61</v>
      </c>
      <c r="L110" s="7">
        <f t="shared" si="14"/>
        <v>0.05859048867596045</v>
      </c>
      <c r="M110" s="13">
        <v>0</v>
      </c>
      <c r="N110" s="7">
        <f t="shared" si="15"/>
        <v>0</v>
      </c>
      <c r="O110" s="6">
        <v>-79344</v>
      </c>
      <c r="P110" s="6">
        <v>-14663</v>
      </c>
      <c r="Q110" s="6">
        <v>-110031</v>
      </c>
      <c r="R110" s="23">
        <v>0.504</v>
      </c>
      <c r="S110" s="23">
        <v>0.376</v>
      </c>
      <c r="T110" s="35">
        <f t="shared" si="22"/>
        <v>0.44</v>
      </c>
      <c r="U110" s="13"/>
      <c r="W110" s="7" t="s">
        <v>297</v>
      </c>
      <c r="X110" s="7" t="str">
        <f t="shared" si="16"/>
        <v/>
      </c>
      <c r="Y110" s="7" t="str">
        <f t="shared" si="17"/>
        <v/>
      </c>
      <c r="Z110" s="7" t="str">
        <f t="shared" si="18"/>
        <v/>
      </c>
      <c r="AA110" s="8">
        <f t="shared" si="19"/>
        <v>1</v>
      </c>
      <c r="AB110" s="22">
        <f t="shared" si="20"/>
        <v>0.44</v>
      </c>
      <c r="AC110" s="8">
        <f t="shared" si="21"/>
        <v>2</v>
      </c>
    </row>
    <row r="111" spans="2:29" ht="15">
      <c r="B111" s="4">
        <v>6203</v>
      </c>
      <c r="C111" s="3" t="s">
        <v>112</v>
      </c>
      <c r="D111" s="5">
        <v>2906467</v>
      </c>
      <c r="E111" s="5">
        <v>2885917</v>
      </c>
      <c r="F111" s="5">
        <v>2853539</v>
      </c>
      <c r="G111" s="5">
        <v>2498165</v>
      </c>
      <c r="H111" s="5">
        <f t="shared" si="23"/>
        <v>2786022</v>
      </c>
      <c r="I111" s="6">
        <v>40603.920000000006</v>
      </c>
      <c r="J111" s="7">
        <f t="shared" si="13"/>
        <v>0.01457415627012278</v>
      </c>
      <c r="K111" s="6">
        <v>336690.64</v>
      </c>
      <c r="L111" s="7">
        <f t="shared" si="14"/>
        <v>0.12084995739444987</v>
      </c>
      <c r="M111" s="13">
        <v>0</v>
      </c>
      <c r="N111" s="7">
        <f t="shared" si="15"/>
        <v>0</v>
      </c>
      <c r="O111" s="6">
        <v>-267244</v>
      </c>
      <c r="P111" s="6">
        <v>89452</v>
      </c>
      <c r="Q111" s="6">
        <v>168616</v>
      </c>
      <c r="R111" s="23">
        <v>0.6009</v>
      </c>
      <c r="S111" s="23">
        <v>0.57</v>
      </c>
      <c r="T111" s="35">
        <f t="shared" si="22"/>
        <v>0.5855</v>
      </c>
      <c r="U111" s="13"/>
      <c r="W111" s="7" t="s">
        <v>297</v>
      </c>
      <c r="X111" s="7" t="str">
        <f t="shared" si="16"/>
        <v/>
      </c>
      <c r="Y111" s="7" t="str">
        <f t="shared" si="17"/>
        <v/>
      </c>
      <c r="Z111" s="7" t="str">
        <f t="shared" si="18"/>
        <v/>
      </c>
      <c r="AA111" s="8" t="str">
        <f t="shared" si="19"/>
        <v/>
      </c>
      <c r="AB111" s="22">
        <f t="shared" si="20"/>
        <v>0.5855</v>
      </c>
      <c r="AC111" s="8">
        <f t="shared" si="21"/>
        <v>1</v>
      </c>
    </row>
    <row r="112" spans="2:29" ht="15">
      <c r="B112" s="4">
        <v>6204</v>
      </c>
      <c r="C112" s="3" t="s">
        <v>113</v>
      </c>
      <c r="D112" s="5">
        <v>6469401</v>
      </c>
      <c r="E112" s="5">
        <v>6464292</v>
      </c>
      <c r="F112" s="5">
        <v>5961020</v>
      </c>
      <c r="G112" s="5">
        <v>5500143</v>
      </c>
      <c r="H112" s="5">
        <f t="shared" si="23"/>
        <v>6098714</v>
      </c>
      <c r="I112" s="6">
        <v>52057.01000000006</v>
      </c>
      <c r="J112" s="7">
        <f t="shared" si="13"/>
        <v>0.008535735566547319</v>
      </c>
      <c r="K112" s="6">
        <v>283230.89</v>
      </c>
      <c r="L112" s="7">
        <f t="shared" si="14"/>
        <v>0.04644108413675408</v>
      </c>
      <c r="M112" s="13">
        <v>0</v>
      </c>
      <c r="N112" s="7">
        <f t="shared" si="15"/>
        <v>0</v>
      </c>
      <c r="O112" s="6">
        <v>170625</v>
      </c>
      <c r="P112" s="6">
        <v>840772</v>
      </c>
      <c r="Q112" s="6">
        <v>-138342</v>
      </c>
      <c r="R112" s="23">
        <v>0.6047</v>
      </c>
      <c r="S112" s="23">
        <v>0.5842</v>
      </c>
      <c r="T112" s="35">
        <f t="shared" si="22"/>
        <v>0.5945</v>
      </c>
      <c r="U112" s="13"/>
      <c r="W112" s="7" t="s">
        <v>297</v>
      </c>
      <c r="X112" s="7" t="str">
        <f t="shared" si="16"/>
        <v/>
      </c>
      <c r="Y112" s="7" t="str">
        <f t="shared" si="17"/>
        <v/>
      </c>
      <c r="Z112" s="7" t="str">
        <f t="shared" si="18"/>
        <v/>
      </c>
      <c r="AA112" s="8" t="str">
        <f t="shared" si="19"/>
        <v/>
      </c>
      <c r="AB112" s="22">
        <f t="shared" si="20"/>
        <v>0.5945</v>
      </c>
      <c r="AC112" s="8">
        <f t="shared" si="21"/>
        <v>1</v>
      </c>
    </row>
    <row r="113" spans="2:29" ht="15">
      <c r="B113" s="4">
        <v>6205</v>
      </c>
      <c r="C113" s="3" t="s">
        <v>114</v>
      </c>
      <c r="D113" s="5">
        <v>5377462</v>
      </c>
      <c r="E113" s="5">
        <v>5303348</v>
      </c>
      <c r="F113" s="5">
        <v>5181129</v>
      </c>
      <c r="G113" s="5">
        <v>4805867</v>
      </c>
      <c r="H113" s="5">
        <f t="shared" si="23"/>
        <v>5166952</v>
      </c>
      <c r="I113" s="6">
        <v>479372.66</v>
      </c>
      <c r="J113" s="7">
        <f t="shared" si="13"/>
        <v>0.09277668149423489</v>
      </c>
      <c r="K113" s="6">
        <v>761827.35</v>
      </c>
      <c r="L113" s="7">
        <f t="shared" si="14"/>
        <v>0.14744231221811233</v>
      </c>
      <c r="M113" s="13">
        <v>0</v>
      </c>
      <c r="N113" s="7">
        <f t="shared" si="15"/>
        <v>0</v>
      </c>
      <c r="O113" s="6">
        <v>990237</v>
      </c>
      <c r="P113" s="6">
        <v>224332</v>
      </c>
      <c r="Q113" s="6">
        <v>29662</v>
      </c>
      <c r="R113" s="23">
        <v>0.7613</v>
      </c>
      <c r="S113" s="23">
        <v>0.6115</v>
      </c>
      <c r="T113" s="35">
        <f t="shared" si="22"/>
        <v>0.6864</v>
      </c>
      <c r="U113" s="13"/>
      <c r="W113" s="7" t="s">
        <v>297</v>
      </c>
      <c r="X113" s="7" t="str">
        <f t="shared" si="16"/>
        <v/>
      </c>
      <c r="Y113" s="7" t="str">
        <f t="shared" si="17"/>
        <v/>
      </c>
      <c r="Z113" s="7" t="str">
        <f t="shared" si="18"/>
        <v/>
      </c>
      <c r="AA113" s="8" t="str">
        <f t="shared" si="19"/>
        <v/>
      </c>
      <c r="AB113" s="22" t="str">
        <f t="shared" si="20"/>
        <v/>
      </c>
      <c r="AC113" s="8">
        <f t="shared" si="21"/>
        <v>0</v>
      </c>
    </row>
    <row r="114" spans="2:29" ht="15">
      <c r="B114" s="40">
        <v>6206</v>
      </c>
      <c r="C114" s="41" t="s">
        <v>115</v>
      </c>
      <c r="D114" s="5">
        <v>3744559</v>
      </c>
      <c r="E114" s="5">
        <v>4450608</v>
      </c>
      <c r="F114" s="5">
        <v>3062061</v>
      </c>
      <c r="G114" s="5">
        <v>2498589</v>
      </c>
      <c r="H114" s="5">
        <f t="shared" si="23"/>
        <v>3438954</v>
      </c>
      <c r="I114" s="6">
        <v>545354.04</v>
      </c>
      <c r="J114" s="7">
        <f t="shared" si="13"/>
        <v>0.15858137096338015</v>
      </c>
      <c r="K114" s="6">
        <v>1486883.18</v>
      </c>
      <c r="L114" s="7">
        <f t="shared" si="14"/>
        <v>0.43236495166844335</v>
      </c>
      <c r="M114" s="13">
        <v>196476</v>
      </c>
      <c r="N114" s="7">
        <f t="shared" si="15"/>
        <v>0.0524697300803646</v>
      </c>
      <c r="O114" s="6">
        <v>156448</v>
      </c>
      <c r="P114" s="6">
        <v>-57541</v>
      </c>
      <c r="Q114" s="6">
        <v>-22044</v>
      </c>
      <c r="R114" s="23">
        <v>0.5404</v>
      </c>
      <c r="S114" s="23">
        <v>0.593</v>
      </c>
      <c r="T114" s="35">
        <f t="shared" si="22"/>
        <v>0.5667</v>
      </c>
      <c r="U114" s="13"/>
      <c r="W114" s="7" t="s">
        <v>297</v>
      </c>
      <c r="X114" s="7">
        <f t="shared" si="16"/>
        <v>0.15858137096338015</v>
      </c>
      <c r="Y114" s="7" t="str">
        <f t="shared" si="17"/>
        <v/>
      </c>
      <c r="Z114" s="7">
        <f t="shared" si="18"/>
        <v>0.0524697300803646</v>
      </c>
      <c r="AA114" s="8" t="str">
        <f t="shared" si="19"/>
        <v/>
      </c>
      <c r="AB114" s="22">
        <f t="shared" si="20"/>
        <v>0.5667</v>
      </c>
      <c r="AC114" s="8">
        <f t="shared" si="21"/>
        <v>3</v>
      </c>
    </row>
    <row r="115" spans="2:29" ht="15">
      <c r="B115" s="4">
        <v>6207</v>
      </c>
      <c r="C115" s="3" t="s">
        <v>116</v>
      </c>
      <c r="D115" s="5">
        <v>13787195</v>
      </c>
      <c r="E115" s="5">
        <v>13632683</v>
      </c>
      <c r="F115" s="5">
        <v>14791332</v>
      </c>
      <c r="G115" s="5">
        <v>13248577</v>
      </c>
      <c r="H115" s="5">
        <f t="shared" si="23"/>
        <v>13864947</v>
      </c>
      <c r="I115" s="6">
        <v>104830.52000000002</v>
      </c>
      <c r="J115" s="7">
        <f t="shared" si="13"/>
        <v>0.00756083092131546</v>
      </c>
      <c r="K115" s="6">
        <v>1183116.49</v>
      </c>
      <c r="L115" s="7">
        <f t="shared" si="14"/>
        <v>0.08533148305579531</v>
      </c>
      <c r="M115" s="13">
        <v>0</v>
      </c>
      <c r="N115" s="7">
        <f t="shared" si="15"/>
        <v>0</v>
      </c>
      <c r="O115" s="6">
        <v>1444186</v>
      </c>
      <c r="P115" s="6">
        <v>98453</v>
      </c>
      <c r="Q115" s="6">
        <v>-569260</v>
      </c>
      <c r="R115" s="23">
        <v>0.6467</v>
      </c>
      <c r="S115" s="23">
        <v>0.5148</v>
      </c>
      <c r="T115" s="35">
        <f t="shared" si="22"/>
        <v>0.5808</v>
      </c>
      <c r="U115" s="13"/>
      <c r="W115" s="7" t="s">
        <v>297</v>
      </c>
      <c r="X115" s="7" t="str">
        <f t="shared" si="16"/>
        <v/>
      </c>
      <c r="Y115" s="7" t="str">
        <f t="shared" si="17"/>
        <v/>
      </c>
      <c r="Z115" s="7" t="str">
        <f t="shared" si="18"/>
        <v/>
      </c>
      <c r="AA115" s="8" t="str">
        <f t="shared" si="19"/>
        <v/>
      </c>
      <c r="AB115" s="22">
        <f t="shared" si="20"/>
        <v>0.5808</v>
      </c>
      <c r="AC115" s="8">
        <f t="shared" si="21"/>
        <v>1</v>
      </c>
    </row>
    <row r="116" spans="2:29" ht="15">
      <c r="B116" s="4">
        <v>6208</v>
      </c>
      <c r="C116" s="3" t="s">
        <v>117</v>
      </c>
      <c r="D116" s="5">
        <v>2761142</v>
      </c>
      <c r="E116" s="5">
        <v>3268327</v>
      </c>
      <c r="F116" s="5">
        <v>2748048</v>
      </c>
      <c r="G116" s="5">
        <v>2740811</v>
      </c>
      <c r="H116" s="5">
        <f t="shared" si="23"/>
        <v>2879582</v>
      </c>
      <c r="I116" s="6">
        <v>16120.059999999927</v>
      </c>
      <c r="J116" s="7">
        <f t="shared" si="13"/>
        <v>0.005598055551118157</v>
      </c>
      <c r="K116" s="6">
        <v>17267.84</v>
      </c>
      <c r="L116" s="7">
        <f t="shared" si="14"/>
        <v>0.005996648124623643</v>
      </c>
      <c r="M116" s="13">
        <v>0</v>
      </c>
      <c r="N116" s="7">
        <f t="shared" si="15"/>
        <v>0</v>
      </c>
      <c r="O116" s="6">
        <v>-56099</v>
      </c>
      <c r="P116" s="6">
        <v>-13652</v>
      </c>
      <c r="Q116" s="6">
        <v>344339</v>
      </c>
      <c r="R116" s="23">
        <v>0.6539</v>
      </c>
      <c r="S116" s="23">
        <v>0.5377</v>
      </c>
      <c r="T116" s="35">
        <f t="shared" si="22"/>
        <v>0.5958</v>
      </c>
      <c r="U116" s="13"/>
      <c r="W116" s="7" t="s">
        <v>297</v>
      </c>
      <c r="X116" s="7" t="str">
        <f t="shared" si="16"/>
        <v/>
      </c>
      <c r="Y116" s="7" t="str">
        <f t="shared" si="17"/>
        <v/>
      </c>
      <c r="Z116" s="7" t="str">
        <f t="shared" si="18"/>
        <v/>
      </c>
      <c r="AA116" s="8" t="str">
        <f t="shared" si="19"/>
        <v/>
      </c>
      <c r="AB116" s="22">
        <f t="shared" si="20"/>
        <v>0.5958</v>
      </c>
      <c r="AC116" s="8">
        <f t="shared" si="21"/>
        <v>1</v>
      </c>
    </row>
    <row r="117" spans="2:29" ht="15">
      <c r="B117" s="4">
        <v>6209</v>
      </c>
      <c r="C117" s="3" t="s">
        <v>109</v>
      </c>
      <c r="D117" s="5">
        <v>34000382</v>
      </c>
      <c r="E117" s="5">
        <v>28697611</v>
      </c>
      <c r="F117" s="5">
        <v>28151018</v>
      </c>
      <c r="G117" s="5">
        <v>29252071</v>
      </c>
      <c r="H117" s="5">
        <f t="shared" si="23"/>
        <v>30025271</v>
      </c>
      <c r="I117" s="6">
        <v>2162588.709999998</v>
      </c>
      <c r="J117" s="7">
        <f t="shared" si="13"/>
        <v>0.0720256183532864</v>
      </c>
      <c r="K117" s="6">
        <v>3729539.39</v>
      </c>
      <c r="L117" s="7">
        <f t="shared" si="14"/>
        <v>0.1242133464840334</v>
      </c>
      <c r="M117" s="13">
        <v>688737</v>
      </c>
      <c r="N117" s="7">
        <f t="shared" si="15"/>
        <v>0.020256742997769847</v>
      </c>
      <c r="O117" s="6">
        <v>-16691</v>
      </c>
      <c r="P117" s="6">
        <v>3190940</v>
      </c>
      <c r="Q117" s="6">
        <v>-9450063</v>
      </c>
      <c r="R117" s="23">
        <v>0.6673</v>
      </c>
      <c r="S117" s="23">
        <v>0.5659</v>
      </c>
      <c r="T117" s="35">
        <f t="shared" si="22"/>
        <v>0.6166</v>
      </c>
      <c r="U117" s="13"/>
      <c r="W117" s="7" t="s">
        <v>297</v>
      </c>
      <c r="X117" s="7" t="str">
        <f t="shared" si="16"/>
        <v/>
      </c>
      <c r="Y117" s="7" t="str">
        <f t="shared" si="17"/>
        <v/>
      </c>
      <c r="Z117" s="7" t="str">
        <f t="shared" si="18"/>
        <v/>
      </c>
      <c r="AA117" s="8" t="str">
        <f t="shared" si="19"/>
        <v/>
      </c>
      <c r="AB117" s="22">
        <f t="shared" si="20"/>
        <v>0.6166</v>
      </c>
      <c r="AC117" s="8">
        <f t="shared" si="21"/>
        <v>1</v>
      </c>
    </row>
    <row r="118" spans="2:29" ht="15">
      <c r="B118" s="4">
        <v>6210</v>
      </c>
      <c r="C118" s="3" t="s">
        <v>118</v>
      </c>
      <c r="D118" s="5">
        <v>2483505</v>
      </c>
      <c r="E118" s="5">
        <v>2392214</v>
      </c>
      <c r="F118" s="5">
        <v>2075763</v>
      </c>
      <c r="G118" s="5">
        <v>1841028</v>
      </c>
      <c r="H118" s="5">
        <f t="shared" si="23"/>
        <v>2198128</v>
      </c>
      <c r="I118" s="6">
        <v>139390.35999999993</v>
      </c>
      <c r="J118" s="7">
        <f t="shared" si="13"/>
        <v>0.06341321342524181</v>
      </c>
      <c r="K118" s="6">
        <v>564146.2</v>
      </c>
      <c r="L118" s="7">
        <f t="shared" si="14"/>
        <v>0.25664847543000224</v>
      </c>
      <c r="M118" s="13">
        <v>60809</v>
      </c>
      <c r="N118" s="7">
        <f t="shared" si="15"/>
        <v>0.024485153039756312</v>
      </c>
      <c r="O118" s="6">
        <v>-352179</v>
      </c>
      <c r="P118" s="6">
        <v>353006</v>
      </c>
      <c r="Q118" s="6">
        <v>-34815</v>
      </c>
      <c r="R118" s="23">
        <v>0.6697</v>
      </c>
      <c r="S118" s="23">
        <v>0.6484</v>
      </c>
      <c r="T118" s="35">
        <f t="shared" si="22"/>
        <v>0.6591</v>
      </c>
      <c r="U118" s="13"/>
      <c r="W118" s="7" t="s">
        <v>297</v>
      </c>
      <c r="X118" s="7" t="str">
        <f t="shared" si="16"/>
        <v/>
      </c>
      <c r="Y118" s="7" t="str">
        <f t="shared" si="17"/>
        <v/>
      </c>
      <c r="Z118" s="7" t="str">
        <f t="shared" si="18"/>
        <v/>
      </c>
      <c r="AA118" s="8" t="str">
        <f t="shared" si="19"/>
        <v/>
      </c>
      <c r="AB118" s="22" t="str">
        <f t="shared" si="20"/>
        <v/>
      </c>
      <c r="AC118" s="8">
        <f t="shared" si="21"/>
        <v>0</v>
      </c>
    </row>
    <row r="119" spans="2:29" ht="15">
      <c r="B119" s="4">
        <v>6211</v>
      </c>
      <c r="C119" s="3" t="s">
        <v>119</v>
      </c>
      <c r="D119" s="5">
        <v>2564595</v>
      </c>
      <c r="E119" s="5">
        <v>2923691</v>
      </c>
      <c r="F119" s="5">
        <v>2413503</v>
      </c>
      <c r="G119" s="5">
        <v>2142367</v>
      </c>
      <c r="H119" s="5">
        <f t="shared" si="23"/>
        <v>2511039</v>
      </c>
      <c r="I119" s="6">
        <v>33065.28999999999</v>
      </c>
      <c r="J119" s="7">
        <f t="shared" si="13"/>
        <v>0.01316797150502242</v>
      </c>
      <c r="K119" s="6">
        <v>46229.88</v>
      </c>
      <c r="L119" s="7">
        <f t="shared" si="14"/>
        <v>0.018410657898981258</v>
      </c>
      <c r="M119" s="13">
        <v>0</v>
      </c>
      <c r="N119" s="7">
        <f t="shared" si="15"/>
        <v>0</v>
      </c>
      <c r="O119" s="6">
        <v>42926</v>
      </c>
      <c r="P119" s="6">
        <v>194084</v>
      </c>
      <c r="Q119" s="6">
        <v>17271</v>
      </c>
      <c r="R119" s="23">
        <v>0.339</v>
      </c>
      <c r="S119" s="23">
        <v>0.4906</v>
      </c>
      <c r="T119" s="35">
        <f t="shared" si="22"/>
        <v>0.4148</v>
      </c>
      <c r="U119" s="13"/>
      <c r="W119" s="7" t="s">
        <v>297</v>
      </c>
      <c r="X119" s="7" t="str">
        <f t="shared" si="16"/>
        <v/>
      </c>
      <c r="Y119" s="7" t="str">
        <f t="shared" si="17"/>
        <v/>
      </c>
      <c r="Z119" s="7" t="str">
        <f t="shared" si="18"/>
        <v/>
      </c>
      <c r="AA119" s="8" t="str">
        <f t="shared" si="19"/>
        <v/>
      </c>
      <c r="AB119" s="22">
        <f t="shared" si="20"/>
        <v>0.4148</v>
      </c>
      <c r="AC119" s="8">
        <f t="shared" si="21"/>
        <v>1</v>
      </c>
    </row>
    <row r="120" spans="1:29" ht="15">
      <c r="A120" s="3" t="s">
        <v>120</v>
      </c>
      <c r="B120" s="40">
        <v>6301</v>
      </c>
      <c r="C120" s="41" t="s">
        <v>121</v>
      </c>
      <c r="D120" s="5">
        <v>4639340</v>
      </c>
      <c r="E120" s="5">
        <v>5595694</v>
      </c>
      <c r="F120" s="5">
        <v>4290614</v>
      </c>
      <c r="G120" s="5">
        <v>4475110</v>
      </c>
      <c r="H120" s="5">
        <f t="shared" si="23"/>
        <v>4750190</v>
      </c>
      <c r="I120" s="6">
        <v>1665170.2200000002</v>
      </c>
      <c r="J120" s="7">
        <f t="shared" si="13"/>
        <v>0.35054812965376125</v>
      </c>
      <c r="K120" s="6">
        <v>660543.06</v>
      </c>
      <c r="L120" s="7">
        <f t="shared" si="14"/>
        <v>0.1390561345967214</v>
      </c>
      <c r="M120" s="13">
        <v>1543162</v>
      </c>
      <c r="N120" s="7">
        <f t="shared" si="15"/>
        <v>0.33262533032715863</v>
      </c>
      <c r="O120" s="6">
        <v>531382</v>
      </c>
      <c r="P120" s="6">
        <v>172954</v>
      </c>
      <c r="Q120" s="6">
        <v>4835</v>
      </c>
      <c r="R120" s="23">
        <v>0.653</v>
      </c>
      <c r="S120" s="23">
        <v>0.6531</v>
      </c>
      <c r="T120" s="35">
        <f t="shared" si="22"/>
        <v>0.6531</v>
      </c>
      <c r="U120" s="13"/>
      <c r="W120" s="7" t="s">
        <v>297</v>
      </c>
      <c r="X120" s="7">
        <f t="shared" si="16"/>
        <v>0.35054812965376125</v>
      </c>
      <c r="Y120" s="7" t="str">
        <f t="shared" si="17"/>
        <v/>
      </c>
      <c r="Z120" s="7">
        <f t="shared" si="18"/>
        <v>0.33262533032715863</v>
      </c>
      <c r="AA120" s="8" t="str">
        <f t="shared" si="19"/>
        <v/>
      </c>
      <c r="AB120" s="22">
        <f t="shared" si="20"/>
        <v>0.6531</v>
      </c>
      <c r="AC120" s="8">
        <f t="shared" si="21"/>
        <v>3</v>
      </c>
    </row>
    <row r="121" spans="2:29" ht="15">
      <c r="B121" s="40">
        <v>6302</v>
      </c>
      <c r="C121" s="41" t="s">
        <v>122</v>
      </c>
      <c r="D121" s="5">
        <v>5613875</v>
      </c>
      <c r="E121" s="5">
        <v>7717278</v>
      </c>
      <c r="F121" s="5">
        <v>5053016</v>
      </c>
      <c r="G121" s="5">
        <v>5366909</v>
      </c>
      <c r="H121" s="5">
        <f t="shared" si="23"/>
        <v>5937770</v>
      </c>
      <c r="I121" s="6">
        <v>2895899.6000000006</v>
      </c>
      <c r="J121" s="7">
        <f t="shared" si="13"/>
        <v>0.48770828105500896</v>
      </c>
      <c r="K121" s="6">
        <v>1387975.57</v>
      </c>
      <c r="L121" s="7">
        <f t="shared" si="14"/>
        <v>0.23375367688543006</v>
      </c>
      <c r="M121" s="13">
        <v>1408461</v>
      </c>
      <c r="N121" s="7">
        <f t="shared" si="15"/>
        <v>0.2508892698893367</v>
      </c>
      <c r="O121" s="6">
        <v>230838</v>
      </c>
      <c r="P121" s="6">
        <v>-648699</v>
      </c>
      <c r="Q121" s="6">
        <v>465117</v>
      </c>
      <c r="R121" s="23">
        <v>0.748</v>
      </c>
      <c r="S121" s="23">
        <v>0.5677</v>
      </c>
      <c r="T121" s="35">
        <f t="shared" si="22"/>
        <v>0.6579</v>
      </c>
      <c r="U121" s="13"/>
      <c r="W121" s="7" t="s">
        <v>297</v>
      </c>
      <c r="X121" s="7">
        <f t="shared" si="16"/>
        <v>0.48770828105500896</v>
      </c>
      <c r="Y121" s="7" t="str">
        <f t="shared" si="17"/>
        <v/>
      </c>
      <c r="Z121" s="7">
        <f t="shared" si="18"/>
        <v>0.2508892698893367</v>
      </c>
      <c r="AA121" s="8" t="str">
        <f t="shared" si="19"/>
        <v/>
      </c>
      <c r="AB121" s="22">
        <f t="shared" si="20"/>
        <v>0.6579</v>
      </c>
      <c r="AC121" s="8">
        <f t="shared" si="21"/>
        <v>3</v>
      </c>
    </row>
    <row r="122" spans="2:29" ht="15">
      <c r="B122" s="4">
        <v>6303</v>
      </c>
      <c r="C122" s="3" t="s">
        <v>123</v>
      </c>
      <c r="D122" s="5">
        <v>6249439</v>
      </c>
      <c r="E122" s="5">
        <v>6808007</v>
      </c>
      <c r="F122" s="5">
        <v>5075803</v>
      </c>
      <c r="G122" s="5">
        <v>5369184</v>
      </c>
      <c r="H122" s="5">
        <f t="shared" si="23"/>
        <v>5875608</v>
      </c>
      <c r="I122" s="6">
        <v>305238.16</v>
      </c>
      <c r="J122" s="7">
        <f t="shared" si="13"/>
        <v>0.05195005521130749</v>
      </c>
      <c r="K122" s="6">
        <v>433666.15</v>
      </c>
      <c r="L122" s="7">
        <f t="shared" si="14"/>
        <v>0.07380787656358287</v>
      </c>
      <c r="M122" s="13">
        <v>228498</v>
      </c>
      <c r="N122" s="7">
        <f t="shared" si="15"/>
        <v>0.036562961891459377</v>
      </c>
      <c r="O122" s="6">
        <v>-208908</v>
      </c>
      <c r="P122" s="6">
        <v>708402</v>
      </c>
      <c r="Q122" s="6">
        <v>-159649</v>
      </c>
      <c r="R122" s="23">
        <v>0.6299</v>
      </c>
      <c r="S122" s="23">
        <v>0.6582</v>
      </c>
      <c r="T122" s="35">
        <f t="shared" si="22"/>
        <v>0.6441</v>
      </c>
      <c r="U122" s="13"/>
      <c r="W122" s="7" t="s">
        <v>297</v>
      </c>
      <c r="X122" s="7" t="str">
        <f t="shared" si="16"/>
        <v/>
      </c>
      <c r="Y122" s="7" t="str">
        <f t="shared" si="17"/>
        <v/>
      </c>
      <c r="Z122" s="7" t="str">
        <f t="shared" si="18"/>
        <v/>
      </c>
      <c r="AA122" s="8" t="str">
        <f t="shared" si="19"/>
        <v/>
      </c>
      <c r="AB122" s="22">
        <f t="shared" si="20"/>
        <v>0.6441</v>
      </c>
      <c r="AC122" s="8">
        <f t="shared" si="21"/>
        <v>1</v>
      </c>
    </row>
    <row r="123" spans="2:29" ht="15">
      <c r="B123" s="40">
        <v>6304</v>
      </c>
      <c r="C123" s="41" t="s">
        <v>124</v>
      </c>
      <c r="D123" s="5">
        <v>25652388</v>
      </c>
      <c r="E123" s="5">
        <v>22539759</v>
      </c>
      <c r="F123" s="5">
        <v>22055638</v>
      </c>
      <c r="G123" s="5">
        <v>20501603</v>
      </c>
      <c r="H123" s="5">
        <f t="shared" si="23"/>
        <v>22687347</v>
      </c>
      <c r="I123" s="6">
        <v>11464038.19</v>
      </c>
      <c r="J123" s="7">
        <f t="shared" si="13"/>
        <v>0.5053053664670444</v>
      </c>
      <c r="K123" s="6">
        <v>10317923.12</v>
      </c>
      <c r="L123" s="7">
        <f t="shared" si="14"/>
        <v>0.45478755713482055</v>
      </c>
      <c r="M123" s="13">
        <v>11292667</v>
      </c>
      <c r="N123" s="7">
        <f t="shared" si="15"/>
        <v>0.44021893790160976</v>
      </c>
      <c r="O123" s="6">
        <v>489385</v>
      </c>
      <c r="P123" s="6">
        <v>2229242</v>
      </c>
      <c r="Q123" s="6">
        <v>-1809353</v>
      </c>
      <c r="R123" s="23">
        <v>0.7272</v>
      </c>
      <c r="S123" s="23">
        <v>0.5606</v>
      </c>
      <c r="T123" s="35">
        <f t="shared" si="22"/>
        <v>0.6439</v>
      </c>
      <c r="U123" s="13"/>
      <c r="W123" s="7" t="s">
        <v>297</v>
      </c>
      <c r="X123" s="7">
        <f t="shared" si="16"/>
        <v>0.5053053664670444</v>
      </c>
      <c r="Y123" s="7" t="str">
        <f t="shared" si="17"/>
        <v/>
      </c>
      <c r="Z123" s="7">
        <f t="shared" si="18"/>
        <v>0.44021893790160976</v>
      </c>
      <c r="AA123" s="8" t="str">
        <f t="shared" si="19"/>
        <v/>
      </c>
      <c r="AB123" s="22">
        <f t="shared" si="20"/>
        <v>0.6439</v>
      </c>
      <c r="AC123" s="8">
        <f t="shared" si="21"/>
        <v>3</v>
      </c>
    </row>
    <row r="124" spans="2:29" ht="15">
      <c r="B124" s="4">
        <v>6305</v>
      </c>
      <c r="C124" s="3" t="s">
        <v>125</v>
      </c>
      <c r="D124" s="5">
        <v>3552237</v>
      </c>
      <c r="E124" s="5">
        <v>4375628</v>
      </c>
      <c r="F124" s="5">
        <v>3422472</v>
      </c>
      <c r="G124" s="5">
        <v>3184855</v>
      </c>
      <c r="H124" s="5">
        <f t="shared" si="23"/>
        <v>3633798</v>
      </c>
      <c r="I124" s="6">
        <v>55988.26999999982</v>
      </c>
      <c r="J124" s="7">
        <f t="shared" si="13"/>
        <v>0.015407645114010141</v>
      </c>
      <c r="K124" s="6">
        <v>1130850.65</v>
      </c>
      <c r="L124" s="7">
        <f t="shared" si="14"/>
        <v>0.31120349837828076</v>
      </c>
      <c r="M124" s="13">
        <v>33931</v>
      </c>
      <c r="N124" s="7">
        <f t="shared" si="15"/>
        <v>0.009552009057954185</v>
      </c>
      <c r="O124" s="6">
        <v>300848</v>
      </c>
      <c r="P124" s="6">
        <v>-864448</v>
      </c>
      <c r="Q124" s="6">
        <v>1237013</v>
      </c>
      <c r="R124" s="23">
        <v>0.768</v>
      </c>
      <c r="S124" s="23">
        <v>0.5939</v>
      </c>
      <c r="T124" s="35">
        <f t="shared" si="22"/>
        <v>0.681</v>
      </c>
      <c r="U124" s="13"/>
      <c r="W124" s="7">
        <v>0.36231557284641963</v>
      </c>
      <c r="X124" s="7" t="str">
        <f t="shared" si="16"/>
        <v/>
      </c>
      <c r="Y124" s="7" t="str">
        <f t="shared" si="17"/>
        <v/>
      </c>
      <c r="Z124" s="7" t="str">
        <f t="shared" si="18"/>
        <v/>
      </c>
      <c r="AA124" s="8" t="str">
        <f t="shared" si="19"/>
        <v/>
      </c>
      <c r="AB124" s="22" t="str">
        <f t="shared" si="20"/>
        <v/>
      </c>
      <c r="AC124" s="8">
        <f t="shared" si="21"/>
        <v>1</v>
      </c>
    </row>
    <row r="125" spans="2:29" ht="15">
      <c r="B125" s="4">
        <v>6306</v>
      </c>
      <c r="C125" s="3" t="s">
        <v>120</v>
      </c>
      <c r="D125" s="5">
        <v>62916365</v>
      </c>
      <c r="E125" s="5">
        <v>65658456</v>
      </c>
      <c r="F125" s="5">
        <v>56233113</v>
      </c>
      <c r="G125" s="5">
        <v>52578735</v>
      </c>
      <c r="H125" s="5">
        <f t="shared" si="23"/>
        <v>59346667</v>
      </c>
      <c r="I125" s="6">
        <v>6633936.68</v>
      </c>
      <c r="J125" s="7">
        <f t="shared" si="13"/>
        <v>0.11178280121443045</v>
      </c>
      <c r="K125" s="6">
        <v>5126219.7</v>
      </c>
      <c r="L125" s="7">
        <f t="shared" si="14"/>
        <v>0.08637755006528</v>
      </c>
      <c r="M125" s="13">
        <v>3874232</v>
      </c>
      <c r="N125" s="7">
        <f t="shared" si="15"/>
        <v>0.06157749259671947</v>
      </c>
      <c r="O125" s="6">
        <v>832187</v>
      </c>
      <c r="P125" s="6">
        <v>3387380</v>
      </c>
      <c r="Q125" s="6">
        <v>2108271</v>
      </c>
      <c r="R125" s="23">
        <v>0.7187</v>
      </c>
      <c r="S125" s="23">
        <v>0.6336</v>
      </c>
      <c r="T125" s="35">
        <f t="shared" si="22"/>
        <v>0.6762</v>
      </c>
      <c r="U125" s="13"/>
      <c r="W125" s="7" t="s">
        <v>297</v>
      </c>
      <c r="X125" s="7" t="str">
        <f t="shared" si="16"/>
        <v/>
      </c>
      <c r="Y125" s="7" t="str">
        <f t="shared" si="17"/>
        <v/>
      </c>
      <c r="Z125" s="7">
        <f t="shared" si="18"/>
        <v>0.06157749259671947</v>
      </c>
      <c r="AA125" s="8" t="str">
        <f t="shared" si="19"/>
        <v/>
      </c>
      <c r="AB125" s="22" t="str">
        <f t="shared" si="20"/>
        <v/>
      </c>
      <c r="AC125" s="8">
        <f t="shared" si="21"/>
        <v>1</v>
      </c>
    </row>
    <row r="126" spans="2:29" ht="15">
      <c r="B126" s="4">
        <v>6307</v>
      </c>
      <c r="C126" s="3" t="s">
        <v>126</v>
      </c>
      <c r="D126" s="5">
        <v>17861892</v>
      </c>
      <c r="E126" s="5">
        <v>13049565</v>
      </c>
      <c r="F126" s="5">
        <v>13732837</v>
      </c>
      <c r="G126" s="5">
        <v>12650355</v>
      </c>
      <c r="H126" s="5">
        <f t="shared" si="23"/>
        <v>14323662</v>
      </c>
      <c r="I126" s="6">
        <v>198721.6700000005</v>
      </c>
      <c r="J126" s="7">
        <f t="shared" si="13"/>
        <v>0.013873663732081957</v>
      </c>
      <c r="K126" s="6">
        <v>764679.74</v>
      </c>
      <c r="L126" s="7">
        <f t="shared" si="14"/>
        <v>0.05338577104095307</v>
      </c>
      <c r="M126" s="13">
        <v>0</v>
      </c>
      <c r="N126" s="7">
        <f t="shared" si="15"/>
        <v>0</v>
      </c>
      <c r="O126" s="6">
        <v>478809</v>
      </c>
      <c r="P126" s="6">
        <v>405030</v>
      </c>
      <c r="Q126" s="6">
        <v>-6376240</v>
      </c>
      <c r="R126" s="23">
        <v>0.8436</v>
      </c>
      <c r="S126" s="23">
        <v>0.7272</v>
      </c>
      <c r="T126" s="35">
        <f t="shared" si="22"/>
        <v>0.7854</v>
      </c>
      <c r="U126" s="13"/>
      <c r="W126" s="7" t="s">
        <v>297</v>
      </c>
      <c r="X126" s="7" t="str">
        <f t="shared" si="16"/>
        <v/>
      </c>
      <c r="Y126" s="7" t="str">
        <f t="shared" si="17"/>
        <v/>
      </c>
      <c r="Z126" s="7" t="str">
        <f t="shared" si="18"/>
        <v/>
      </c>
      <c r="AA126" s="8" t="str">
        <f t="shared" si="19"/>
        <v/>
      </c>
      <c r="AB126" s="22" t="str">
        <f t="shared" si="20"/>
        <v/>
      </c>
      <c r="AC126" s="8">
        <f t="shared" si="21"/>
        <v>0</v>
      </c>
    </row>
    <row r="127" spans="2:29" ht="15">
      <c r="B127" s="4">
        <v>6308</v>
      </c>
      <c r="C127" s="3" t="s">
        <v>127</v>
      </c>
      <c r="D127" s="5">
        <v>9409680</v>
      </c>
      <c r="E127" s="5">
        <v>10092390</v>
      </c>
      <c r="F127" s="5">
        <v>8344365</v>
      </c>
      <c r="G127" s="5">
        <v>7712475</v>
      </c>
      <c r="H127" s="5">
        <f t="shared" si="23"/>
        <v>8889728</v>
      </c>
      <c r="I127" s="6">
        <v>863926.5800000003</v>
      </c>
      <c r="J127" s="7">
        <f t="shared" si="13"/>
        <v>0.09718256621574926</v>
      </c>
      <c r="K127" s="6">
        <v>641570.59</v>
      </c>
      <c r="L127" s="7">
        <f t="shared" si="14"/>
        <v>0.07216987853846596</v>
      </c>
      <c r="M127" s="13">
        <v>402736</v>
      </c>
      <c r="N127" s="7">
        <f t="shared" si="15"/>
        <v>0.042800180239923144</v>
      </c>
      <c r="O127" s="6">
        <v>2633386</v>
      </c>
      <c r="P127" s="6">
        <v>616676</v>
      </c>
      <c r="Q127" s="6">
        <v>782229</v>
      </c>
      <c r="R127" s="23">
        <v>0.8275</v>
      </c>
      <c r="S127" s="23">
        <v>0.6081</v>
      </c>
      <c r="T127" s="35">
        <f t="shared" si="22"/>
        <v>0.7178</v>
      </c>
      <c r="U127" s="13"/>
      <c r="W127" s="7" t="s">
        <v>297</v>
      </c>
      <c r="X127" s="7" t="str">
        <f t="shared" si="16"/>
        <v/>
      </c>
      <c r="Y127" s="7" t="str">
        <f t="shared" si="17"/>
        <v/>
      </c>
      <c r="Z127" s="7" t="str">
        <f t="shared" si="18"/>
        <v/>
      </c>
      <c r="AA127" s="8" t="str">
        <f t="shared" si="19"/>
        <v/>
      </c>
      <c r="AB127" s="22" t="str">
        <f t="shared" si="20"/>
        <v/>
      </c>
      <c r="AC127" s="8">
        <f t="shared" si="21"/>
        <v>0</v>
      </c>
    </row>
    <row r="128" spans="2:29" ht="15">
      <c r="B128" s="4">
        <v>6309</v>
      </c>
      <c r="C128" s="3" t="s">
        <v>128</v>
      </c>
      <c r="D128" s="5">
        <v>8563231</v>
      </c>
      <c r="E128" s="5">
        <v>8128980</v>
      </c>
      <c r="F128" s="5">
        <v>9563586</v>
      </c>
      <c r="G128" s="5">
        <v>7023442</v>
      </c>
      <c r="H128" s="5">
        <f t="shared" si="23"/>
        <v>8319810</v>
      </c>
      <c r="I128" s="6">
        <v>520037.8399999999</v>
      </c>
      <c r="J128" s="7">
        <f t="shared" si="13"/>
        <v>0.06250597549703658</v>
      </c>
      <c r="K128" s="6">
        <v>698738.36</v>
      </c>
      <c r="L128" s="7">
        <f t="shared" si="14"/>
        <v>0.08398489388579787</v>
      </c>
      <c r="M128" s="13">
        <v>690392</v>
      </c>
      <c r="N128" s="7">
        <f t="shared" si="15"/>
        <v>0.08062283967348306</v>
      </c>
      <c r="O128" s="6">
        <v>-1827247</v>
      </c>
      <c r="P128" s="6">
        <v>95395</v>
      </c>
      <c r="Q128" s="6">
        <v>226394</v>
      </c>
      <c r="R128" s="23">
        <v>0.5682</v>
      </c>
      <c r="S128" s="23">
        <v>0.5541</v>
      </c>
      <c r="T128" s="35">
        <f t="shared" si="22"/>
        <v>0.5612</v>
      </c>
      <c r="U128" s="13"/>
      <c r="W128" s="7" t="s">
        <v>297</v>
      </c>
      <c r="X128" s="7" t="str">
        <f t="shared" si="16"/>
        <v/>
      </c>
      <c r="Y128" s="7" t="str">
        <f t="shared" si="17"/>
        <v/>
      </c>
      <c r="Z128" s="7">
        <f t="shared" si="18"/>
        <v>0.08062283967348306</v>
      </c>
      <c r="AA128" s="8" t="str">
        <f t="shared" si="19"/>
        <v/>
      </c>
      <c r="AB128" s="22">
        <f t="shared" si="20"/>
        <v>0.5612</v>
      </c>
      <c r="AC128" s="8">
        <f t="shared" si="21"/>
        <v>2</v>
      </c>
    </row>
    <row r="129" spans="2:29" ht="15">
      <c r="B129" s="40">
        <v>6310</v>
      </c>
      <c r="C129" s="41" t="s">
        <v>129</v>
      </c>
      <c r="D129" s="5">
        <v>12210454</v>
      </c>
      <c r="E129" s="5">
        <v>13100972</v>
      </c>
      <c r="F129" s="5">
        <v>12750680</v>
      </c>
      <c r="G129" s="5">
        <v>10756142</v>
      </c>
      <c r="H129" s="5">
        <f t="shared" si="23"/>
        <v>12204562</v>
      </c>
      <c r="I129" s="6">
        <v>5180939.17</v>
      </c>
      <c r="J129" s="7">
        <f t="shared" si="13"/>
        <v>0.4245084067744504</v>
      </c>
      <c r="K129" s="6">
        <v>1595531.68</v>
      </c>
      <c r="L129" s="7">
        <f t="shared" si="14"/>
        <v>0.13073239990095506</v>
      </c>
      <c r="M129" s="13">
        <v>4473563</v>
      </c>
      <c r="N129" s="7">
        <f t="shared" si="15"/>
        <v>0.36637155342463107</v>
      </c>
      <c r="O129" s="6">
        <v>539399</v>
      </c>
      <c r="P129" s="6">
        <v>-498900</v>
      </c>
      <c r="Q129" s="6">
        <v>-1693314</v>
      </c>
      <c r="R129" s="23">
        <v>0.7181</v>
      </c>
      <c r="S129" s="23">
        <v>0.5314</v>
      </c>
      <c r="T129" s="35">
        <f t="shared" si="22"/>
        <v>0.6248</v>
      </c>
      <c r="U129" s="13"/>
      <c r="W129" s="7" t="s">
        <v>297</v>
      </c>
      <c r="X129" s="7">
        <f t="shared" si="16"/>
        <v>0.4245084067744504</v>
      </c>
      <c r="Y129" s="7" t="str">
        <f t="shared" si="17"/>
        <v/>
      </c>
      <c r="Z129" s="7">
        <f t="shared" si="18"/>
        <v>0.36637155342463107</v>
      </c>
      <c r="AA129" s="8" t="str">
        <f t="shared" si="19"/>
        <v/>
      </c>
      <c r="AB129" s="22">
        <f t="shared" si="20"/>
        <v>0.6248</v>
      </c>
      <c r="AC129" s="8">
        <f t="shared" si="21"/>
        <v>3</v>
      </c>
    </row>
    <row r="130" spans="2:29" ht="15">
      <c r="B130" s="4">
        <v>6311</v>
      </c>
      <c r="C130" s="3" t="s">
        <v>130</v>
      </c>
      <c r="D130" s="5">
        <v>3292442</v>
      </c>
      <c r="E130" s="5">
        <v>4063113</v>
      </c>
      <c r="F130" s="5">
        <v>3267387</v>
      </c>
      <c r="G130" s="5">
        <v>3013971</v>
      </c>
      <c r="H130" s="5">
        <f t="shared" si="23"/>
        <v>3409228</v>
      </c>
      <c r="I130" s="6">
        <v>227605.92</v>
      </c>
      <c r="J130" s="7">
        <f t="shared" si="13"/>
        <v>0.06676171848876052</v>
      </c>
      <c r="K130" s="6">
        <v>1150289.65</v>
      </c>
      <c r="L130" s="7">
        <f t="shared" si="14"/>
        <v>0.33740472916449116</v>
      </c>
      <c r="M130" s="13">
        <v>219797</v>
      </c>
      <c r="N130" s="7">
        <f t="shared" si="15"/>
        <v>0.06675804767403648</v>
      </c>
      <c r="O130" s="6">
        <v>19658</v>
      </c>
      <c r="P130" s="6">
        <v>475745</v>
      </c>
      <c r="Q130" s="6">
        <v>623225</v>
      </c>
      <c r="R130" s="23">
        <v>0.5931</v>
      </c>
      <c r="S130" s="23">
        <v>0.5057</v>
      </c>
      <c r="T130" s="35">
        <f t="shared" si="22"/>
        <v>0.5494</v>
      </c>
      <c r="U130" s="13"/>
      <c r="W130" s="7" t="s">
        <v>297</v>
      </c>
      <c r="X130" s="7" t="str">
        <f t="shared" si="16"/>
        <v/>
      </c>
      <c r="Y130" s="7" t="str">
        <f t="shared" si="17"/>
        <v/>
      </c>
      <c r="Z130" s="7">
        <f t="shared" si="18"/>
        <v>0.06675804767403648</v>
      </c>
      <c r="AA130" s="8" t="str">
        <f t="shared" si="19"/>
        <v/>
      </c>
      <c r="AB130" s="22">
        <f t="shared" si="20"/>
        <v>0.5494</v>
      </c>
      <c r="AC130" s="8">
        <f t="shared" si="21"/>
        <v>2</v>
      </c>
    </row>
    <row r="131" spans="1:29" s="46" customFormat="1" ht="15">
      <c r="A131" s="16"/>
      <c r="B131" s="39">
        <v>6312</v>
      </c>
      <c r="C131" s="16" t="s">
        <v>131</v>
      </c>
      <c r="D131" s="13">
        <v>1821925</v>
      </c>
      <c r="E131" s="13">
        <v>0</v>
      </c>
      <c r="F131" s="13"/>
      <c r="G131" s="13"/>
      <c r="H131" s="13">
        <f>+D131</f>
        <v>1821925</v>
      </c>
      <c r="I131" s="42">
        <v>50707.13999999998</v>
      </c>
      <c r="J131" s="43">
        <f aca="true" t="shared" si="24" ref="J131:J194">+I131/$H131</f>
        <v>0.027831628634548612</v>
      </c>
      <c r="K131" s="42">
        <v>415144.45</v>
      </c>
      <c r="L131" s="43">
        <f aca="true" t="shared" si="25" ref="L131:L194">+K131/$H131</f>
        <v>0.2278603400249736</v>
      </c>
      <c r="M131" s="13">
        <v>0</v>
      </c>
      <c r="N131" s="43">
        <f aca="true" t="shared" si="26" ref="N131:N194">+M131/D131</f>
        <v>0</v>
      </c>
      <c r="O131" s="42"/>
      <c r="P131" s="42"/>
      <c r="Q131" s="42">
        <v>150634</v>
      </c>
      <c r="R131" s="44">
        <v>0.3961</v>
      </c>
      <c r="S131" s="44">
        <v>0.5479</v>
      </c>
      <c r="T131" s="45">
        <f t="shared" si="22"/>
        <v>0.472</v>
      </c>
      <c r="U131" s="13"/>
      <c r="W131" s="43" t="s">
        <v>297</v>
      </c>
      <c r="X131" s="43" t="str">
        <f aca="true" t="shared" si="27" ref="X131:X194">IF(J131&gt;15%,J131,"")</f>
        <v/>
      </c>
      <c r="Y131" s="43" t="str">
        <f aca="true" t="shared" si="28" ref="Y131:Y194">IF(L131&gt;50%,L131,"")</f>
        <v/>
      </c>
      <c r="Z131" s="43" t="str">
        <f aca="true" t="shared" si="29" ref="Z131:Z194">IF(N131&gt;5%,N131,"")</f>
        <v/>
      </c>
      <c r="AA131" s="46" t="str">
        <f aca="true" t="shared" si="30" ref="AA131:AA194">IF(AND(O131&lt;0,P131&lt;0,Q131&lt;0),1,"")</f>
        <v/>
      </c>
      <c r="AB131" s="47">
        <f aca="true" t="shared" si="31" ref="AB131:AB194">IF(T131&lt;T$268,T131,"")</f>
        <v>0.472</v>
      </c>
      <c r="AC131" s="46">
        <f aca="true" t="shared" si="32" ref="AC131:AC194">COUNTIF(W131:AB131,"&gt;0")</f>
        <v>1</v>
      </c>
    </row>
    <row r="132" spans="1:29" ht="15">
      <c r="A132" s="3" t="s">
        <v>132</v>
      </c>
      <c r="B132" s="4">
        <v>6401</v>
      </c>
      <c r="C132" s="3" t="s">
        <v>133</v>
      </c>
      <c r="D132" s="5">
        <v>4386654</v>
      </c>
      <c r="E132" s="5">
        <v>4107041</v>
      </c>
      <c r="F132" s="5">
        <v>3563950</v>
      </c>
      <c r="G132" s="5">
        <v>3516905</v>
      </c>
      <c r="H132" s="5">
        <f aca="true" t="shared" si="33" ref="H132:H163">ROUND((+D132+E132+F132+G132)/4,0)</f>
        <v>3893638</v>
      </c>
      <c r="I132" s="6">
        <v>20046.62</v>
      </c>
      <c r="J132" s="7">
        <f t="shared" si="24"/>
        <v>0.005148557724164393</v>
      </c>
      <c r="K132" s="6">
        <v>861205.66</v>
      </c>
      <c r="L132" s="7">
        <f t="shared" si="25"/>
        <v>0.22118277559444408</v>
      </c>
      <c r="M132" s="13">
        <v>0</v>
      </c>
      <c r="N132" s="7">
        <f t="shared" si="26"/>
        <v>0</v>
      </c>
      <c r="O132" s="6">
        <v>226505</v>
      </c>
      <c r="P132" s="6">
        <v>292875</v>
      </c>
      <c r="Q132" s="6">
        <v>-75632</v>
      </c>
      <c r="R132" s="23">
        <v>0.378</v>
      </c>
      <c r="S132" s="23">
        <v>0.3261</v>
      </c>
      <c r="T132" s="35">
        <f aca="true" t="shared" si="34" ref="T132:T195">+ROUND((R132+S132)/2,4)</f>
        <v>0.3521</v>
      </c>
      <c r="U132" s="13"/>
      <c r="W132" s="7" t="s">
        <v>297</v>
      </c>
      <c r="X132" s="7" t="str">
        <f t="shared" si="27"/>
        <v/>
      </c>
      <c r="Y132" s="7" t="str">
        <f t="shared" si="28"/>
        <v/>
      </c>
      <c r="Z132" s="7" t="str">
        <f t="shared" si="29"/>
        <v/>
      </c>
      <c r="AA132" s="8" t="str">
        <f t="shared" si="30"/>
        <v/>
      </c>
      <c r="AB132" s="22">
        <f t="shared" si="31"/>
        <v>0.3521</v>
      </c>
      <c r="AC132" s="8">
        <f t="shared" si="32"/>
        <v>1</v>
      </c>
    </row>
    <row r="133" spans="2:29" ht="15">
      <c r="B133" s="4">
        <v>6402</v>
      </c>
      <c r="C133" s="3" t="s">
        <v>134</v>
      </c>
      <c r="D133" s="5">
        <v>2253761</v>
      </c>
      <c r="E133" s="5">
        <v>1810361</v>
      </c>
      <c r="F133" s="5">
        <v>1550919</v>
      </c>
      <c r="G133" s="5">
        <v>2986348</v>
      </c>
      <c r="H133" s="5">
        <f t="shared" si="33"/>
        <v>2150347</v>
      </c>
      <c r="I133" s="6">
        <v>21711.13000000003</v>
      </c>
      <c r="J133" s="7">
        <f t="shared" si="24"/>
        <v>0.010096570460488483</v>
      </c>
      <c r="K133" s="6">
        <v>148408.89</v>
      </c>
      <c r="L133" s="7">
        <f t="shared" si="25"/>
        <v>0.06901625179564043</v>
      </c>
      <c r="M133" s="13">
        <v>0</v>
      </c>
      <c r="N133" s="7">
        <f t="shared" si="26"/>
        <v>0</v>
      </c>
      <c r="O133" s="6">
        <v>112947</v>
      </c>
      <c r="P133" s="6">
        <v>227934</v>
      </c>
      <c r="Q133" s="6">
        <v>10322</v>
      </c>
      <c r="R133" s="23">
        <v>0.5935</v>
      </c>
      <c r="S133" s="23">
        <v>0.6305</v>
      </c>
      <c r="T133" s="35">
        <f t="shared" si="34"/>
        <v>0.612</v>
      </c>
      <c r="U133" s="13"/>
      <c r="W133" s="7" t="s">
        <v>297</v>
      </c>
      <c r="X133" s="7" t="str">
        <f t="shared" si="27"/>
        <v/>
      </c>
      <c r="Y133" s="7" t="str">
        <f t="shared" si="28"/>
        <v/>
      </c>
      <c r="Z133" s="7" t="str">
        <f t="shared" si="29"/>
        <v/>
      </c>
      <c r="AA133" s="8" t="str">
        <f t="shared" si="30"/>
        <v/>
      </c>
      <c r="AB133" s="22">
        <f t="shared" si="31"/>
        <v>0.612</v>
      </c>
      <c r="AC133" s="8">
        <f t="shared" si="32"/>
        <v>1</v>
      </c>
    </row>
    <row r="134" spans="2:29" ht="15">
      <c r="B134" s="4">
        <v>6403</v>
      </c>
      <c r="C134" s="3" t="s">
        <v>135</v>
      </c>
      <c r="D134" s="5">
        <v>2117153</v>
      </c>
      <c r="E134" s="5">
        <v>2488413</v>
      </c>
      <c r="F134" s="5">
        <v>1700322</v>
      </c>
      <c r="G134" s="5">
        <v>1528249</v>
      </c>
      <c r="H134" s="5">
        <f t="shared" si="33"/>
        <v>1958534</v>
      </c>
      <c r="I134" s="6">
        <v>72276.43999999992</v>
      </c>
      <c r="J134" s="7">
        <f t="shared" si="24"/>
        <v>0.0369033368836078</v>
      </c>
      <c r="K134" s="6">
        <v>68252.69</v>
      </c>
      <c r="L134" s="7">
        <f t="shared" si="25"/>
        <v>0.03484886655018499</v>
      </c>
      <c r="M134" s="13">
        <v>33405</v>
      </c>
      <c r="N134" s="7">
        <f t="shared" si="26"/>
        <v>0.015778264490095898</v>
      </c>
      <c r="O134" s="6">
        <v>301377</v>
      </c>
      <c r="P134" s="6">
        <v>22362</v>
      </c>
      <c r="Q134" s="6">
        <v>78397</v>
      </c>
      <c r="R134" s="23">
        <v>0.4794</v>
      </c>
      <c r="S134" s="23">
        <v>0.5467</v>
      </c>
      <c r="T134" s="35">
        <f t="shared" si="34"/>
        <v>0.5131</v>
      </c>
      <c r="U134" s="13"/>
      <c r="W134" s="7">
        <v>1.2352051831693371</v>
      </c>
      <c r="X134" s="7" t="str">
        <f t="shared" si="27"/>
        <v/>
      </c>
      <c r="Y134" s="7" t="str">
        <f t="shared" si="28"/>
        <v/>
      </c>
      <c r="Z134" s="7" t="str">
        <f t="shared" si="29"/>
        <v/>
      </c>
      <c r="AA134" s="8" t="str">
        <f t="shared" si="30"/>
        <v/>
      </c>
      <c r="AB134" s="22">
        <f t="shared" si="31"/>
        <v>0.5131</v>
      </c>
      <c r="AC134" s="8">
        <f t="shared" si="32"/>
        <v>2</v>
      </c>
    </row>
    <row r="135" spans="2:29" ht="15">
      <c r="B135" s="40">
        <v>6404</v>
      </c>
      <c r="C135" s="41" t="s">
        <v>132</v>
      </c>
      <c r="D135" s="5">
        <v>53755411</v>
      </c>
      <c r="E135" s="5">
        <v>47640328</v>
      </c>
      <c r="F135" s="5">
        <v>61592111</v>
      </c>
      <c r="G135" s="5">
        <v>49614880</v>
      </c>
      <c r="H135" s="5">
        <f t="shared" si="33"/>
        <v>53150683</v>
      </c>
      <c r="I135" s="6">
        <v>15439841.380000005</v>
      </c>
      <c r="J135" s="7">
        <f t="shared" si="24"/>
        <v>0.2904918715719985</v>
      </c>
      <c r="K135" s="6">
        <v>39866241.64</v>
      </c>
      <c r="L135" s="7">
        <f t="shared" si="25"/>
        <v>0.7500607591439606</v>
      </c>
      <c r="M135" s="13">
        <v>12697541</v>
      </c>
      <c r="N135" s="7">
        <f t="shared" si="26"/>
        <v>0.23620954177059497</v>
      </c>
      <c r="O135" s="6">
        <v>-3770773</v>
      </c>
      <c r="P135" s="6">
        <v>2945110</v>
      </c>
      <c r="Q135" s="6">
        <v>-2824382</v>
      </c>
      <c r="R135" s="23">
        <v>0.6739</v>
      </c>
      <c r="S135" s="23">
        <v>0.5838</v>
      </c>
      <c r="T135" s="35">
        <f t="shared" si="34"/>
        <v>0.6289</v>
      </c>
      <c r="U135" s="13"/>
      <c r="W135" s="7">
        <v>0.4852340956086221</v>
      </c>
      <c r="X135" s="7">
        <f t="shared" si="27"/>
        <v>0.2904918715719985</v>
      </c>
      <c r="Y135" s="7">
        <f t="shared" si="28"/>
        <v>0.7500607591439606</v>
      </c>
      <c r="Z135" s="7">
        <f t="shared" si="29"/>
        <v>0.23620954177059497</v>
      </c>
      <c r="AA135" s="8" t="str">
        <f t="shared" si="30"/>
        <v/>
      </c>
      <c r="AB135" s="22">
        <f t="shared" si="31"/>
        <v>0.6289</v>
      </c>
      <c r="AC135" s="8">
        <f t="shared" si="32"/>
        <v>5</v>
      </c>
    </row>
    <row r="136" spans="2:29" ht="15">
      <c r="B136" s="4">
        <v>6405</v>
      </c>
      <c r="C136" s="3" t="s">
        <v>136</v>
      </c>
      <c r="D136" s="5">
        <v>12305741</v>
      </c>
      <c r="E136" s="5">
        <v>10168568</v>
      </c>
      <c r="F136" s="5">
        <v>11795320</v>
      </c>
      <c r="G136" s="5">
        <v>10198237</v>
      </c>
      <c r="H136" s="5">
        <f t="shared" si="33"/>
        <v>11116967</v>
      </c>
      <c r="I136" s="6">
        <v>442904.0399999994</v>
      </c>
      <c r="J136" s="7">
        <f t="shared" si="24"/>
        <v>0.03984036653162678</v>
      </c>
      <c r="K136" s="6">
        <v>891252.41</v>
      </c>
      <c r="L136" s="7">
        <f t="shared" si="25"/>
        <v>0.08017046466001024</v>
      </c>
      <c r="M136" s="13">
        <v>186793</v>
      </c>
      <c r="N136" s="7">
        <f t="shared" si="26"/>
        <v>0.015179337839143535</v>
      </c>
      <c r="O136" s="6">
        <v>1217066</v>
      </c>
      <c r="P136" s="6">
        <v>703371</v>
      </c>
      <c r="Q136" s="6">
        <v>347064</v>
      </c>
      <c r="R136" s="23">
        <v>0.3511</v>
      </c>
      <c r="S136" s="23">
        <v>0.5302</v>
      </c>
      <c r="T136" s="35">
        <f t="shared" si="34"/>
        <v>0.4407</v>
      </c>
      <c r="U136" s="13"/>
      <c r="W136" s="7" t="s">
        <v>297</v>
      </c>
      <c r="X136" s="7" t="str">
        <f t="shared" si="27"/>
        <v/>
      </c>
      <c r="Y136" s="7" t="str">
        <f t="shared" si="28"/>
        <v/>
      </c>
      <c r="Z136" s="7" t="str">
        <f t="shared" si="29"/>
        <v/>
      </c>
      <c r="AA136" s="8" t="str">
        <f t="shared" si="30"/>
        <v/>
      </c>
      <c r="AB136" s="22">
        <f t="shared" si="31"/>
        <v>0.4407</v>
      </c>
      <c r="AC136" s="8">
        <f t="shared" si="32"/>
        <v>1</v>
      </c>
    </row>
    <row r="137" spans="2:29" ht="15">
      <c r="B137" s="4">
        <v>6406</v>
      </c>
      <c r="C137" s="3" t="s">
        <v>137</v>
      </c>
      <c r="D137" s="5">
        <v>4840263</v>
      </c>
      <c r="E137" s="5">
        <v>3991513</v>
      </c>
      <c r="F137" s="5">
        <v>5249059</v>
      </c>
      <c r="G137" s="5">
        <v>5186820</v>
      </c>
      <c r="H137" s="5">
        <f t="shared" si="33"/>
        <v>4816914</v>
      </c>
      <c r="I137" s="6">
        <v>69001.92999999995</v>
      </c>
      <c r="J137" s="7">
        <f t="shared" si="24"/>
        <v>0.01432492463016777</v>
      </c>
      <c r="K137" s="6">
        <v>829807.44</v>
      </c>
      <c r="L137" s="7">
        <f t="shared" si="25"/>
        <v>0.17226951529547754</v>
      </c>
      <c r="M137" s="13">
        <v>0</v>
      </c>
      <c r="N137" s="7">
        <f t="shared" si="26"/>
        <v>0</v>
      </c>
      <c r="O137" s="6">
        <v>-273076</v>
      </c>
      <c r="P137" s="6">
        <v>487785</v>
      </c>
      <c r="Q137" s="6">
        <v>-469243</v>
      </c>
      <c r="R137" s="23">
        <v>0.5361</v>
      </c>
      <c r="S137" s="23">
        <v>0.4885</v>
      </c>
      <c r="T137" s="35">
        <f t="shared" si="34"/>
        <v>0.5123</v>
      </c>
      <c r="U137" s="13"/>
      <c r="W137" s="7" t="s">
        <v>297</v>
      </c>
      <c r="X137" s="7" t="str">
        <f t="shared" si="27"/>
        <v/>
      </c>
      <c r="Y137" s="7" t="str">
        <f t="shared" si="28"/>
        <v/>
      </c>
      <c r="Z137" s="7" t="str">
        <f t="shared" si="29"/>
        <v/>
      </c>
      <c r="AA137" s="8" t="str">
        <f t="shared" si="30"/>
        <v/>
      </c>
      <c r="AB137" s="22">
        <f t="shared" si="31"/>
        <v>0.5123</v>
      </c>
      <c r="AC137" s="8">
        <f t="shared" si="32"/>
        <v>1</v>
      </c>
    </row>
    <row r="138" spans="1:29" ht="15">
      <c r="A138" s="3" t="s">
        <v>138</v>
      </c>
      <c r="B138" s="4">
        <v>6501</v>
      </c>
      <c r="C138" s="3" t="s">
        <v>139</v>
      </c>
      <c r="D138" s="5">
        <v>5704431</v>
      </c>
      <c r="E138" s="5">
        <v>7170563</v>
      </c>
      <c r="F138" s="5">
        <v>5515386</v>
      </c>
      <c r="G138" s="5">
        <v>4888062</v>
      </c>
      <c r="H138" s="5">
        <f t="shared" si="33"/>
        <v>5819611</v>
      </c>
      <c r="I138" s="6">
        <v>600069.5</v>
      </c>
      <c r="J138" s="7">
        <f t="shared" si="24"/>
        <v>0.10311161691047735</v>
      </c>
      <c r="K138" s="6">
        <v>1504293.41</v>
      </c>
      <c r="L138" s="7">
        <f t="shared" si="25"/>
        <v>0.25848693495149416</v>
      </c>
      <c r="M138" s="13">
        <v>325990</v>
      </c>
      <c r="N138" s="7">
        <f t="shared" si="26"/>
        <v>0.05714680394942107</v>
      </c>
      <c r="O138" s="6">
        <v>-328532</v>
      </c>
      <c r="P138" s="6">
        <v>-22938</v>
      </c>
      <c r="Q138" s="6">
        <v>-3189807</v>
      </c>
      <c r="R138" s="23">
        <v>0.708</v>
      </c>
      <c r="S138" s="23">
        <v>0.6855</v>
      </c>
      <c r="T138" s="35">
        <f t="shared" si="34"/>
        <v>0.6968</v>
      </c>
      <c r="U138" s="13"/>
      <c r="W138" s="7" t="s">
        <v>297</v>
      </c>
      <c r="X138" s="7" t="str">
        <f t="shared" si="27"/>
        <v/>
      </c>
      <c r="Y138" s="7" t="str">
        <f t="shared" si="28"/>
        <v/>
      </c>
      <c r="Z138" s="7">
        <f t="shared" si="29"/>
        <v>0.05714680394942107</v>
      </c>
      <c r="AA138" s="8">
        <f t="shared" si="30"/>
        <v>1</v>
      </c>
      <c r="AB138" s="22" t="str">
        <f t="shared" si="31"/>
        <v/>
      </c>
      <c r="AC138" s="8">
        <f t="shared" si="32"/>
        <v>2</v>
      </c>
    </row>
    <row r="139" spans="2:29" ht="15">
      <c r="B139" s="4">
        <v>6502</v>
      </c>
      <c r="C139" s="3" t="s">
        <v>140</v>
      </c>
      <c r="D139" s="5">
        <v>6560355</v>
      </c>
      <c r="E139" s="5">
        <v>8289378</v>
      </c>
      <c r="F139" s="5">
        <v>6716007</v>
      </c>
      <c r="G139" s="5">
        <v>6054536</v>
      </c>
      <c r="H139" s="5">
        <f t="shared" si="33"/>
        <v>6905069</v>
      </c>
      <c r="I139" s="6">
        <v>68640.8000000003</v>
      </c>
      <c r="J139" s="7">
        <f t="shared" si="24"/>
        <v>0.009940639260809746</v>
      </c>
      <c r="K139" s="6">
        <v>0</v>
      </c>
      <c r="L139" s="7">
        <f t="shared" si="25"/>
        <v>0</v>
      </c>
      <c r="M139" s="13">
        <v>0</v>
      </c>
      <c r="N139" s="7">
        <f t="shared" si="26"/>
        <v>0</v>
      </c>
      <c r="O139" s="6">
        <v>-237948</v>
      </c>
      <c r="P139" s="6">
        <v>322809</v>
      </c>
      <c r="Q139" s="6">
        <v>-4158096</v>
      </c>
      <c r="R139" s="23">
        <v>0.6927</v>
      </c>
      <c r="S139" s="23">
        <v>0.5284</v>
      </c>
      <c r="T139" s="35">
        <f t="shared" si="34"/>
        <v>0.6106</v>
      </c>
      <c r="U139" s="13"/>
      <c r="W139" s="7" t="s">
        <v>297</v>
      </c>
      <c r="X139" s="7" t="str">
        <f t="shared" si="27"/>
        <v/>
      </c>
      <c r="Y139" s="7" t="str">
        <f t="shared" si="28"/>
        <v/>
      </c>
      <c r="Z139" s="7" t="str">
        <f t="shared" si="29"/>
        <v/>
      </c>
      <c r="AA139" s="8" t="str">
        <f t="shared" si="30"/>
        <v/>
      </c>
      <c r="AB139" s="22">
        <f t="shared" si="31"/>
        <v>0.6106</v>
      </c>
      <c r="AC139" s="8">
        <f t="shared" si="32"/>
        <v>1</v>
      </c>
    </row>
    <row r="140" spans="2:29" ht="15">
      <c r="B140" s="4">
        <v>6503</v>
      </c>
      <c r="C140" s="3" t="s">
        <v>141</v>
      </c>
      <c r="D140" s="5">
        <v>10267991</v>
      </c>
      <c r="E140" s="5">
        <v>10156634</v>
      </c>
      <c r="F140" s="5">
        <v>14814183</v>
      </c>
      <c r="G140" s="5">
        <v>10372560</v>
      </c>
      <c r="H140" s="5">
        <f t="shared" si="33"/>
        <v>11402842</v>
      </c>
      <c r="I140" s="6">
        <v>44534.45000000006</v>
      </c>
      <c r="J140" s="7">
        <f t="shared" si="24"/>
        <v>0.003905557053232875</v>
      </c>
      <c r="K140" s="6">
        <v>3280092.29</v>
      </c>
      <c r="L140" s="7">
        <f t="shared" si="25"/>
        <v>0.2876556818028348</v>
      </c>
      <c r="M140" s="13">
        <v>0</v>
      </c>
      <c r="N140" s="7">
        <f t="shared" si="26"/>
        <v>0</v>
      </c>
      <c r="O140" s="6">
        <v>-1557323</v>
      </c>
      <c r="P140" s="6">
        <v>1544704</v>
      </c>
      <c r="Q140" s="6">
        <v>-253030</v>
      </c>
      <c r="R140" s="23">
        <v>0.6198</v>
      </c>
      <c r="S140" s="23">
        <v>0.4631</v>
      </c>
      <c r="T140" s="35">
        <f t="shared" si="34"/>
        <v>0.5415</v>
      </c>
      <c r="U140" s="13"/>
      <c r="W140" s="7" t="s">
        <v>297</v>
      </c>
      <c r="X140" s="7" t="str">
        <f t="shared" si="27"/>
        <v/>
      </c>
      <c r="Y140" s="7" t="str">
        <f t="shared" si="28"/>
        <v/>
      </c>
      <c r="Z140" s="7" t="str">
        <f t="shared" si="29"/>
        <v/>
      </c>
      <c r="AA140" s="8" t="str">
        <f t="shared" si="30"/>
        <v/>
      </c>
      <c r="AB140" s="22">
        <f t="shared" si="31"/>
        <v>0.5415</v>
      </c>
      <c r="AC140" s="8">
        <f t="shared" si="32"/>
        <v>1</v>
      </c>
    </row>
    <row r="141" spans="2:29" ht="15">
      <c r="B141" s="4">
        <v>6504</v>
      </c>
      <c r="C141" s="3" t="s">
        <v>142</v>
      </c>
      <c r="D141" s="5">
        <v>6613141</v>
      </c>
      <c r="E141" s="5">
        <v>6324711</v>
      </c>
      <c r="F141" s="5">
        <v>6225608</v>
      </c>
      <c r="G141" s="5">
        <v>5518627</v>
      </c>
      <c r="H141" s="5">
        <f t="shared" si="33"/>
        <v>6170522</v>
      </c>
      <c r="I141" s="6">
        <v>98124.23999999996</v>
      </c>
      <c r="J141" s="7">
        <f t="shared" si="24"/>
        <v>0.015902097099726727</v>
      </c>
      <c r="K141" s="6">
        <v>19090</v>
      </c>
      <c r="L141" s="7">
        <f t="shared" si="25"/>
        <v>0.00309374150193452</v>
      </c>
      <c r="M141" s="13">
        <v>0</v>
      </c>
      <c r="N141" s="7">
        <f t="shared" si="26"/>
        <v>0</v>
      </c>
      <c r="O141" s="6">
        <v>432346</v>
      </c>
      <c r="P141" s="6">
        <v>618081</v>
      </c>
      <c r="Q141" s="6">
        <v>-246437</v>
      </c>
      <c r="R141" s="23">
        <v>0.7016</v>
      </c>
      <c r="S141" s="23">
        <v>0.4058</v>
      </c>
      <c r="T141" s="35">
        <f t="shared" si="34"/>
        <v>0.5537</v>
      </c>
      <c r="U141" s="13"/>
      <c r="W141" s="7" t="s">
        <v>297</v>
      </c>
      <c r="X141" s="7" t="str">
        <f t="shared" si="27"/>
        <v/>
      </c>
      <c r="Y141" s="7" t="str">
        <f t="shared" si="28"/>
        <v/>
      </c>
      <c r="Z141" s="7" t="str">
        <f t="shared" si="29"/>
        <v/>
      </c>
      <c r="AA141" s="8" t="str">
        <f t="shared" si="30"/>
        <v/>
      </c>
      <c r="AB141" s="22">
        <f t="shared" si="31"/>
        <v>0.5537</v>
      </c>
      <c r="AC141" s="8">
        <f t="shared" si="32"/>
        <v>1</v>
      </c>
    </row>
    <row r="142" spans="2:29" ht="15">
      <c r="B142" s="4">
        <v>6505</v>
      </c>
      <c r="C142" s="3" t="s">
        <v>143</v>
      </c>
      <c r="D142" s="5">
        <v>4748497</v>
      </c>
      <c r="E142" s="5">
        <v>5102629</v>
      </c>
      <c r="F142" s="5">
        <v>3451263</v>
      </c>
      <c r="G142" s="5">
        <v>3926089</v>
      </c>
      <c r="H142" s="5">
        <f t="shared" si="33"/>
        <v>4307120</v>
      </c>
      <c r="I142" s="6">
        <v>13489.36</v>
      </c>
      <c r="J142" s="7">
        <f t="shared" si="24"/>
        <v>0.0031318746633481305</v>
      </c>
      <c r="K142" s="6">
        <v>18136</v>
      </c>
      <c r="L142" s="7">
        <f t="shared" si="25"/>
        <v>0.004210702279017069</v>
      </c>
      <c r="M142" s="13">
        <v>0</v>
      </c>
      <c r="N142" s="7">
        <f t="shared" si="26"/>
        <v>0</v>
      </c>
      <c r="O142" s="6">
        <v>651731</v>
      </c>
      <c r="P142" s="6">
        <v>402670</v>
      </c>
      <c r="Q142" s="6">
        <v>-348165</v>
      </c>
      <c r="R142" s="23">
        <v>0.6561</v>
      </c>
      <c r="S142" s="23">
        <v>0.5396</v>
      </c>
      <c r="T142" s="35">
        <f t="shared" si="34"/>
        <v>0.5979</v>
      </c>
      <c r="U142" s="13"/>
      <c r="W142" s="7" t="s">
        <v>297</v>
      </c>
      <c r="X142" s="7" t="str">
        <f t="shared" si="27"/>
        <v/>
      </c>
      <c r="Y142" s="7" t="str">
        <f t="shared" si="28"/>
        <v/>
      </c>
      <c r="Z142" s="7" t="str">
        <f t="shared" si="29"/>
        <v/>
      </c>
      <c r="AA142" s="8" t="str">
        <f t="shared" si="30"/>
        <v/>
      </c>
      <c r="AB142" s="22">
        <f t="shared" si="31"/>
        <v>0.5979</v>
      </c>
      <c r="AC142" s="8">
        <f t="shared" si="32"/>
        <v>1</v>
      </c>
    </row>
    <row r="143" spans="2:29" ht="15">
      <c r="B143" s="4">
        <v>6506</v>
      </c>
      <c r="C143" s="3" t="s">
        <v>144</v>
      </c>
      <c r="D143" s="5">
        <v>9402401</v>
      </c>
      <c r="E143" s="5">
        <v>10359731</v>
      </c>
      <c r="F143" s="5">
        <v>8415344</v>
      </c>
      <c r="G143" s="5">
        <v>7648935</v>
      </c>
      <c r="H143" s="5">
        <f t="shared" si="33"/>
        <v>8956603</v>
      </c>
      <c r="I143" s="6">
        <v>20464.759999999907</v>
      </c>
      <c r="J143" s="7">
        <f t="shared" si="24"/>
        <v>0.002284879658057849</v>
      </c>
      <c r="K143" s="6">
        <v>1730675.59</v>
      </c>
      <c r="L143" s="7">
        <f t="shared" si="25"/>
        <v>0.1932290166260579</v>
      </c>
      <c r="M143" s="13">
        <v>0</v>
      </c>
      <c r="N143" s="7">
        <f t="shared" si="26"/>
        <v>0</v>
      </c>
      <c r="O143" s="6">
        <v>246360</v>
      </c>
      <c r="P143" s="6">
        <v>418817</v>
      </c>
      <c r="Q143" s="6">
        <v>-1026002</v>
      </c>
      <c r="R143" s="23">
        <v>0.5931</v>
      </c>
      <c r="S143" s="23">
        <v>0.5873</v>
      </c>
      <c r="T143" s="35">
        <f t="shared" si="34"/>
        <v>0.5902</v>
      </c>
      <c r="U143" s="13"/>
      <c r="W143" s="7" t="s">
        <v>297</v>
      </c>
      <c r="X143" s="7" t="str">
        <f t="shared" si="27"/>
        <v/>
      </c>
      <c r="Y143" s="7" t="str">
        <f t="shared" si="28"/>
        <v/>
      </c>
      <c r="Z143" s="7" t="str">
        <f t="shared" si="29"/>
        <v/>
      </c>
      <c r="AA143" s="8" t="str">
        <f t="shared" si="30"/>
        <v/>
      </c>
      <c r="AB143" s="22">
        <f t="shared" si="31"/>
        <v>0.5902</v>
      </c>
      <c r="AC143" s="8">
        <f t="shared" si="32"/>
        <v>1</v>
      </c>
    </row>
    <row r="144" spans="2:29" ht="15">
      <c r="B144" s="4">
        <v>6507</v>
      </c>
      <c r="C144" s="3" t="s">
        <v>145</v>
      </c>
      <c r="D144" s="5">
        <v>5203329</v>
      </c>
      <c r="E144" s="5">
        <v>8600629</v>
      </c>
      <c r="F144" s="5">
        <v>10731942</v>
      </c>
      <c r="G144" s="5">
        <v>4783453</v>
      </c>
      <c r="H144" s="5">
        <f t="shared" si="33"/>
        <v>7329838</v>
      </c>
      <c r="I144" s="6">
        <v>111709.41000000005</v>
      </c>
      <c r="J144" s="7">
        <f t="shared" si="24"/>
        <v>0.015240365476017348</v>
      </c>
      <c r="K144" s="6">
        <v>221154.04</v>
      </c>
      <c r="L144" s="7">
        <f t="shared" si="25"/>
        <v>0.030171750044134672</v>
      </c>
      <c r="M144" s="13">
        <v>0</v>
      </c>
      <c r="N144" s="7">
        <f t="shared" si="26"/>
        <v>0</v>
      </c>
      <c r="O144" s="6">
        <v>-4828536</v>
      </c>
      <c r="P144" s="6">
        <v>28495</v>
      </c>
      <c r="Q144" s="6">
        <v>7194397</v>
      </c>
      <c r="R144" s="23">
        <v>0.7289</v>
      </c>
      <c r="S144" s="23">
        <v>0.4934</v>
      </c>
      <c r="T144" s="35">
        <f t="shared" si="34"/>
        <v>0.6112</v>
      </c>
      <c r="U144" s="13"/>
      <c r="W144" s="7" t="s">
        <v>297</v>
      </c>
      <c r="X144" s="7" t="str">
        <f t="shared" si="27"/>
        <v/>
      </c>
      <c r="Y144" s="7" t="str">
        <f t="shared" si="28"/>
        <v/>
      </c>
      <c r="Z144" s="7" t="str">
        <f t="shared" si="29"/>
        <v/>
      </c>
      <c r="AA144" s="8" t="str">
        <f t="shared" si="30"/>
        <v/>
      </c>
      <c r="AB144" s="22">
        <f t="shared" si="31"/>
        <v>0.6112</v>
      </c>
      <c r="AC144" s="8">
        <f t="shared" si="32"/>
        <v>1</v>
      </c>
    </row>
    <row r="145" spans="2:29" ht="15">
      <c r="B145" s="4">
        <v>6508</v>
      </c>
      <c r="C145" s="3" t="s">
        <v>138</v>
      </c>
      <c r="D145" s="5">
        <v>69504683</v>
      </c>
      <c r="E145" s="5">
        <v>67561952</v>
      </c>
      <c r="F145" s="5">
        <v>64786023</v>
      </c>
      <c r="G145" s="5">
        <v>64387248</v>
      </c>
      <c r="H145" s="5">
        <f t="shared" si="33"/>
        <v>66559977</v>
      </c>
      <c r="I145" s="6">
        <v>2665026.6700000004</v>
      </c>
      <c r="J145" s="7">
        <f t="shared" si="24"/>
        <v>0.04003947702686256</v>
      </c>
      <c r="K145" s="6">
        <v>17076710.32</v>
      </c>
      <c r="L145" s="7">
        <f t="shared" si="25"/>
        <v>0.2565612412997078</v>
      </c>
      <c r="M145" s="13">
        <v>459086</v>
      </c>
      <c r="N145" s="7">
        <f t="shared" si="26"/>
        <v>0.0066051088960437385</v>
      </c>
      <c r="O145" s="6">
        <v>888748</v>
      </c>
      <c r="P145" s="6">
        <v>5158437</v>
      </c>
      <c r="Q145" s="6">
        <v>2447061</v>
      </c>
      <c r="R145" s="23">
        <v>0.7257</v>
      </c>
      <c r="S145" s="23">
        <v>0.6038</v>
      </c>
      <c r="T145" s="35">
        <f t="shared" si="34"/>
        <v>0.6648</v>
      </c>
      <c r="U145" s="13"/>
      <c r="W145" s="7" t="s">
        <v>297</v>
      </c>
      <c r="X145" s="7" t="str">
        <f t="shared" si="27"/>
        <v/>
      </c>
      <c r="Y145" s="7" t="str">
        <f t="shared" si="28"/>
        <v/>
      </c>
      <c r="Z145" s="7" t="str">
        <f t="shared" si="29"/>
        <v/>
      </c>
      <c r="AA145" s="8" t="str">
        <f t="shared" si="30"/>
        <v/>
      </c>
      <c r="AB145" s="22" t="str">
        <f t="shared" si="31"/>
        <v/>
      </c>
      <c r="AC145" s="8">
        <f t="shared" si="32"/>
        <v>0</v>
      </c>
    </row>
    <row r="146" spans="2:29" ht="15">
      <c r="B146" s="4">
        <v>6509</v>
      </c>
      <c r="C146" s="3" t="s">
        <v>146</v>
      </c>
      <c r="D146" s="5">
        <v>4480842</v>
      </c>
      <c r="E146" s="5">
        <v>5596768</v>
      </c>
      <c r="F146" s="5">
        <v>4511591</v>
      </c>
      <c r="G146" s="5">
        <v>3972201</v>
      </c>
      <c r="H146" s="5">
        <f t="shared" si="33"/>
        <v>4640351</v>
      </c>
      <c r="I146" s="6">
        <v>94662.22999999995</v>
      </c>
      <c r="J146" s="7">
        <f t="shared" si="24"/>
        <v>0.0203997994979259</v>
      </c>
      <c r="K146" s="6">
        <v>265207.51</v>
      </c>
      <c r="L146" s="7">
        <f t="shared" si="25"/>
        <v>0.057152467561182335</v>
      </c>
      <c r="M146" s="13">
        <v>0</v>
      </c>
      <c r="N146" s="7">
        <f t="shared" si="26"/>
        <v>0</v>
      </c>
      <c r="O146" s="6">
        <v>-51227</v>
      </c>
      <c r="P146" s="6">
        <v>240470</v>
      </c>
      <c r="Q146" s="6">
        <v>134025</v>
      </c>
      <c r="R146" s="23">
        <v>0.6651</v>
      </c>
      <c r="S146" s="23">
        <v>0.6176</v>
      </c>
      <c r="T146" s="35">
        <f t="shared" si="34"/>
        <v>0.6414</v>
      </c>
      <c r="U146" s="13"/>
      <c r="W146" s="7" t="s">
        <v>297</v>
      </c>
      <c r="X146" s="7" t="str">
        <f t="shared" si="27"/>
        <v/>
      </c>
      <c r="Y146" s="7" t="str">
        <f t="shared" si="28"/>
        <v/>
      </c>
      <c r="Z146" s="7" t="str">
        <f t="shared" si="29"/>
        <v/>
      </c>
      <c r="AA146" s="8" t="str">
        <f t="shared" si="30"/>
        <v/>
      </c>
      <c r="AB146" s="22">
        <f t="shared" si="31"/>
        <v>0.6414</v>
      </c>
      <c r="AC146" s="8">
        <f t="shared" si="32"/>
        <v>1</v>
      </c>
    </row>
    <row r="147" spans="2:29" ht="15">
      <c r="B147" s="4">
        <v>6510</v>
      </c>
      <c r="C147" s="3" t="s">
        <v>147</v>
      </c>
      <c r="D147" s="5">
        <v>13983134</v>
      </c>
      <c r="E147" s="5">
        <v>12949024</v>
      </c>
      <c r="F147" s="5">
        <v>11866931</v>
      </c>
      <c r="G147" s="5">
        <v>10704668</v>
      </c>
      <c r="H147" s="5">
        <f t="shared" si="33"/>
        <v>12375939</v>
      </c>
      <c r="I147" s="6">
        <v>725811.3500000001</v>
      </c>
      <c r="J147" s="7">
        <f t="shared" si="24"/>
        <v>0.058646972161061885</v>
      </c>
      <c r="K147" s="6">
        <v>485620.3</v>
      </c>
      <c r="L147" s="7">
        <f t="shared" si="25"/>
        <v>0.03923906703160059</v>
      </c>
      <c r="M147" s="13">
        <v>228</v>
      </c>
      <c r="N147" s="7">
        <f t="shared" si="26"/>
        <v>1.630535758292812E-05</v>
      </c>
      <c r="O147" s="6">
        <v>328257</v>
      </c>
      <c r="P147" s="6">
        <v>592429</v>
      </c>
      <c r="Q147" s="6">
        <v>-2167082</v>
      </c>
      <c r="R147" s="23">
        <v>0.6746</v>
      </c>
      <c r="S147" s="23">
        <v>0.6067</v>
      </c>
      <c r="T147" s="35">
        <f t="shared" si="34"/>
        <v>0.6407</v>
      </c>
      <c r="U147" s="13"/>
      <c r="W147" s="7" t="s">
        <v>297</v>
      </c>
      <c r="X147" s="7" t="str">
        <f t="shared" si="27"/>
        <v/>
      </c>
      <c r="Y147" s="7" t="str">
        <f t="shared" si="28"/>
        <v/>
      </c>
      <c r="Z147" s="7" t="str">
        <f t="shared" si="29"/>
        <v/>
      </c>
      <c r="AA147" s="8" t="str">
        <f t="shared" si="30"/>
        <v/>
      </c>
      <c r="AB147" s="22">
        <f t="shared" si="31"/>
        <v>0.6407</v>
      </c>
      <c r="AC147" s="8">
        <f t="shared" si="32"/>
        <v>1</v>
      </c>
    </row>
    <row r="148" spans="2:29" ht="15">
      <c r="B148" s="4">
        <v>6511</v>
      </c>
      <c r="C148" s="3" t="s">
        <v>148</v>
      </c>
      <c r="D148" s="5">
        <v>8741043</v>
      </c>
      <c r="E148" s="5">
        <v>8565237</v>
      </c>
      <c r="F148" s="5">
        <v>7456988</v>
      </c>
      <c r="G148" s="5">
        <v>6659261</v>
      </c>
      <c r="H148" s="5">
        <f t="shared" si="33"/>
        <v>7855632</v>
      </c>
      <c r="I148" s="6">
        <v>72429.39999999973</v>
      </c>
      <c r="J148" s="7">
        <f t="shared" si="24"/>
        <v>0.009220060206486217</v>
      </c>
      <c r="K148" s="6">
        <v>685471.85</v>
      </c>
      <c r="L148" s="7">
        <f t="shared" si="25"/>
        <v>0.0872586508634824</v>
      </c>
      <c r="M148" s="13">
        <v>0</v>
      </c>
      <c r="N148" s="7">
        <f t="shared" si="26"/>
        <v>0</v>
      </c>
      <c r="O148" s="6">
        <v>-4661819</v>
      </c>
      <c r="P148" s="6">
        <v>1098265</v>
      </c>
      <c r="Q148" s="6">
        <v>2071732</v>
      </c>
      <c r="R148" s="23">
        <v>0.7063</v>
      </c>
      <c r="S148" s="23">
        <v>0.6798</v>
      </c>
      <c r="T148" s="35">
        <f t="shared" si="34"/>
        <v>0.6931</v>
      </c>
      <c r="U148" s="13"/>
      <c r="W148" s="7" t="s">
        <v>297</v>
      </c>
      <c r="X148" s="7" t="str">
        <f t="shared" si="27"/>
        <v/>
      </c>
      <c r="Y148" s="7" t="str">
        <f t="shared" si="28"/>
        <v/>
      </c>
      <c r="Z148" s="7" t="str">
        <f t="shared" si="29"/>
        <v/>
      </c>
      <c r="AA148" s="8" t="str">
        <f t="shared" si="30"/>
        <v/>
      </c>
      <c r="AB148" s="22" t="str">
        <f t="shared" si="31"/>
        <v/>
      </c>
      <c r="AC148" s="8">
        <f t="shared" si="32"/>
        <v>0</v>
      </c>
    </row>
    <row r="149" spans="1:29" ht="15">
      <c r="A149" s="3" t="s">
        <v>149</v>
      </c>
      <c r="B149" s="4">
        <v>6601</v>
      </c>
      <c r="C149" s="3" t="s">
        <v>150</v>
      </c>
      <c r="D149" s="5">
        <v>34753956</v>
      </c>
      <c r="E149" s="5">
        <v>35170413</v>
      </c>
      <c r="F149" s="5">
        <v>29597075</v>
      </c>
      <c r="G149" s="5">
        <v>28428708</v>
      </c>
      <c r="H149" s="5">
        <f t="shared" si="33"/>
        <v>31987538</v>
      </c>
      <c r="I149" s="6">
        <v>434287.05000000214</v>
      </c>
      <c r="J149" s="7">
        <f t="shared" si="24"/>
        <v>0.013576757611042217</v>
      </c>
      <c r="K149" s="6">
        <v>18342857.11</v>
      </c>
      <c r="L149" s="7">
        <f t="shared" si="25"/>
        <v>0.5734376027939381</v>
      </c>
      <c r="M149" s="13">
        <v>0</v>
      </c>
      <c r="N149" s="7">
        <f t="shared" si="26"/>
        <v>0</v>
      </c>
      <c r="O149" s="6">
        <v>209150</v>
      </c>
      <c r="P149" s="6">
        <v>1369524</v>
      </c>
      <c r="Q149" s="6">
        <v>-166552</v>
      </c>
      <c r="R149" s="23">
        <v>0.8041</v>
      </c>
      <c r="S149" s="23">
        <v>0.7375</v>
      </c>
      <c r="T149" s="35">
        <f t="shared" si="34"/>
        <v>0.7708</v>
      </c>
      <c r="U149" s="13"/>
      <c r="W149" s="7" t="s">
        <v>297</v>
      </c>
      <c r="X149" s="7" t="str">
        <f t="shared" si="27"/>
        <v/>
      </c>
      <c r="Y149" s="7">
        <f t="shared" si="28"/>
        <v>0.5734376027939381</v>
      </c>
      <c r="Z149" s="7" t="str">
        <f t="shared" si="29"/>
        <v/>
      </c>
      <c r="AA149" s="8" t="str">
        <f t="shared" si="30"/>
        <v/>
      </c>
      <c r="AB149" s="22" t="str">
        <f t="shared" si="31"/>
        <v/>
      </c>
      <c r="AC149" s="8">
        <f t="shared" si="32"/>
        <v>1</v>
      </c>
    </row>
    <row r="150" spans="2:29" ht="15">
      <c r="B150" s="4">
        <v>6602</v>
      </c>
      <c r="C150" s="3" t="s">
        <v>151</v>
      </c>
      <c r="D150" s="5">
        <v>4381819</v>
      </c>
      <c r="E150" s="5">
        <v>4990826</v>
      </c>
      <c r="F150" s="5">
        <v>4149519</v>
      </c>
      <c r="G150" s="5">
        <v>4256164</v>
      </c>
      <c r="H150" s="5">
        <f t="shared" si="33"/>
        <v>4444582</v>
      </c>
      <c r="I150" s="6">
        <v>80473.79000000043</v>
      </c>
      <c r="J150" s="7">
        <f t="shared" si="24"/>
        <v>0.01810604236798881</v>
      </c>
      <c r="K150" s="6">
        <v>1140998.84</v>
      </c>
      <c r="L150" s="7">
        <f t="shared" si="25"/>
        <v>0.25671679361523764</v>
      </c>
      <c r="M150" s="13">
        <v>0</v>
      </c>
      <c r="N150" s="7">
        <f t="shared" si="26"/>
        <v>0</v>
      </c>
      <c r="O150" s="6">
        <v>272177</v>
      </c>
      <c r="P150" s="6">
        <v>185386</v>
      </c>
      <c r="Q150" s="6">
        <v>98254</v>
      </c>
      <c r="R150" s="23">
        <v>0.7044</v>
      </c>
      <c r="S150" s="23">
        <v>0.7731</v>
      </c>
      <c r="T150" s="35">
        <f t="shared" si="34"/>
        <v>0.7388</v>
      </c>
      <c r="U150" s="13"/>
      <c r="W150" s="7" t="s">
        <v>297</v>
      </c>
      <c r="X150" s="7" t="str">
        <f t="shared" si="27"/>
        <v/>
      </c>
      <c r="Y150" s="7" t="str">
        <f t="shared" si="28"/>
        <v/>
      </c>
      <c r="Z150" s="7" t="str">
        <f t="shared" si="29"/>
        <v/>
      </c>
      <c r="AA150" s="8" t="str">
        <f t="shared" si="30"/>
        <v/>
      </c>
      <c r="AB150" s="22" t="str">
        <f t="shared" si="31"/>
        <v/>
      </c>
      <c r="AC150" s="8">
        <f t="shared" si="32"/>
        <v>0</v>
      </c>
    </row>
    <row r="151" spans="2:29" ht="15">
      <c r="B151" s="4">
        <v>6603</v>
      </c>
      <c r="C151" s="3" t="s">
        <v>152</v>
      </c>
      <c r="D151" s="5">
        <v>5887100</v>
      </c>
      <c r="E151" s="5">
        <v>6131308</v>
      </c>
      <c r="F151" s="5">
        <v>5648615</v>
      </c>
      <c r="G151" s="5">
        <v>5134646</v>
      </c>
      <c r="H151" s="5">
        <f t="shared" si="33"/>
        <v>5700417</v>
      </c>
      <c r="I151" s="6">
        <v>102088.69999999995</v>
      </c>
      <c r="J151" s="7">
        <f t="shared" si="24"/>
        <v>0.017908988061750564</v>
      </c>
      <c r="K151" s="6">
        <v>1379190.1</v>
      </c>
      <c r="L151" s="7">
        <f t="shared" si="25"/>
        <v>0.24194547521698853</v>
      </c>
      <c r="M151" s="13">
        <v>0</v>
      </c>
      <c r="N151" s="7">
        <f t="shared" si="26"/>
        <v>0</v>
      </c>
      <c r="O151" s="6">
        <v>-98623</v>
      </c>
      <c r="P151" s="6">
        <v>5831</v>
      </c>
      <c r="Q151" s="6">
        <v>-4027</v>
      </c>
      <c r="R151" s="23">
        <v>0.0971</v>
      </c>
      <c r="S151" s="23">
        <v>0.6411</v>
      </c>
      <c r="T151" s="35">
        <f t="shared" si="34"/>
        <v>0.3691</v>
      </c>
      <c r="U151" s="13"/>
      <c r="W151" s="7" t="s">
        <v>297</v>
      </c>
      <c r="X151" s="7" t="str">
        <f t="shared" si="27"/>
        <v/>
      </c>
      <c r="Y151" s="7" t="str">
        <f t="shared" si="28"/>
        <v/>
      </c>
      <c r="Z151" s="7" t="str">
        <f t="shared" si="29"/>
        <v/>
      </c>
      <c r="AA151" s="8" t="str">
        <f t="shared" si="30"/>
        <v/>
      </c>
      <c r="AB151" s="22">
        <f t="shared" si="31"/>
        <v>0.3691</v>
      </c>
      <c r="AC151" s="8">
        <f t="shared" si="32"/>
        <v>1</v>
      </c>
    </row>
    <row r="152" spans="2:29" ht="15">
      <c r="B152" s="40">
        <v>6604</v>
      </c>
      <c r="C152" s="41" t="s">
        <v>153</v>
      </c>
      <c r="D152" s="5">
        <v>28314106</v>
      </c>
      <c r="E152" s="5">
        <v>27398613</v>
      </c>
      <c r="F152" s="5">
        <v>24893676</v>
      </c>
      <c r="G152" s="5">
        <v>21773388</v>
      </c>
      <c r="H152" s="5">
        <f t="shared" si="33"/>
        <v>25594946</v>
      </c>
      <c r="I152" s="6">
        <v>4615202.04</v>
      </c>
      <c r="J152" s="7">
        <f t="shared" si="24"/>
        <v>0.1803169281935582</v>
      </c>
      <c r="K152" s="6">
        <v>32160457.66</v>
      </c>
      <c r="L152" s="7">
        <f t="shared" si="25"/>
        <v>1.2565159410768048</v>
      </c>
      <c r="M152" s="13">
        <v>3537376</v>
      </c>
      <c r="N152" s="7">
        <f t="shared" si="26"/>
        <v>0.12493334594424418</v>
      </c>
      <c r="O152" s="6">
        <v>-1730986</v>
      </c>
      <c r="P152" s="6">
        <v>746882</v>
      </c>
      <c r="Q152" s="6">
        <v>687105</v>
      </c>
      <c r="R152" s="23">
        <v>0.6453</v>
      </c>
      <c r="S152" s="23">
        <v>0.7438</v>
      </c>
      <c r="T152" s="35">
        <f t="shared" si="34"/>
        <v>0.6946</v>
      </c>
      <c r="U152" s="13"/>
      <c r="W152" s="7" t="s">
        <v>297</v>
      </c>
      <c r="X152" s="7">
        <f t="shared" si="27"/>
        <v>0.1803169281935582</v>
      </c>
      <c r="Y152" s="7">
        <f t="shared" si="28"/>
        <v>1.2565159410768048</v>
      </c>
      <c r="Z152" s="7">
        <f t="shared" si="29"/>
        <v>0.12493334594424418</v>
      </c>
      <c r="AA152" s="8" t="str">
        <f t="shared" si="30"/>
        <v/>
      </c>
      <c r="AB152" s="22" t="str">
        <f t="shared" si="31"/>
        <v/>
      </c>
      <c r="AC152" s="8">
        <f t="shared" si="32"/>
        <v>3</v>
      </c>
    </row>
    <row r="153" spans="2:29" ht="15">
      <c r="B153" s="4">
        <v>6605</v>
      </c>
      <c r="C153" s="3" t="s">
        <v>154</v>
      </c>
      <c r="D153" s="5">
        <v>4423451</v>
      </c>
      <c r="E153" s="5">
        <v>4484364</v>
      </c>
      <c r="F153" s="5">
        <v>4212622</v>
      </c>
      <c r="G153" s="5">
        <v>3742569</v>
      </c>
      <c r="H153" s="5">
        <f t="shared" si="33"/>
        <v>4215752</v>
      </c>
      <c r="I153" s="6">
        <v>240398.16999999993</v>
      </c>
      <c r="J153" s="7">
        <f t="shared" si="24"/>
        <v>0.057023793145327316</v>
      </c>
      <c r="K153" s="6">
        <v>1051763.93</v>
      </c>
      <c r="L153" s="7">
        <f t="shared" si="25"/>
        <v>0.24948429841224054</v>
      </c>
      <c r="M153" s="13">
        <v>95567</v>
      </c>
      <c r="N153" s="7">
        <f t="shared" si="26"/>
        <v>0.021604624986238122</v>
      </c>
      <c r="O153" s="6">
        <v>399172</v>
      </c>
      <c r="P153" s="6">
        <v>-2678666</v>
      </c>
      <c r="Q153" s="6">
        <v>-1300481</v>
      </c>
      <c r="R153" s="23">
        <v>0.9231</v>
      </c>
      <c r="S153" s="23">
        <v>0.765</v>
      </c>
      <c r="T153" s="35">
        <f t="shared" si="34"/>
        <v>0.8441</v>
      </c>
      <c r="U153" s="13"/>
      <c r="W153" s="7" t="s">
        <v>297</v>
      </c>
      <c r="X153" s="7" t="str">
        <f t="shared" si="27"/>
        <v/>
      </c>
      <c r="Y153" s="7" t="str">
        <f t="shared" si="28"/>
        <v/>
      </c>
      <c r="Z153" s="7" t="str">
        <f t="shared" si="29"/>
        <v/>
      </c>
      <c r="AA153" s="8" t="str">
        <f t="shared" si="30"/>
        <v/>
      </c>
      <c r="AB153" s="22" t="str">
        <f t="shared" si="31"/>
        <v/>
      </c>
      <c r="AC153" s="8">
        <f t="shared" si="32"/>
        <v>0</v>
      </c>
    </row>
    <row r="154" spans="2:29" ht="15">
      <c r="B154" s="4">
        <v>6606</v>
      </c>
      <c r="C154" s="3" t="s">
        <v>155</v>
      </c>
      <c r="D154" s="5">
        <v>3435722</v>
      </c>
      <c r="E154" s="5">
        <v>4179453</v>
      </c>
      <c r="F154" s="5">
        <v>2334620</v>
      </c>
      <c r="G154" s="5">
        <v>3154638</v>
      </c>
      <c r="H154" s="5">
        <f t="shared" si="33"/>
        <v>3276108</v>
      </c>
      <c r="I154" s="6">
        <v>105798.39999999985</v>
      </c>
      <c r="J154" s="7">
        <f t="shared" si="24"/>
        <v>0.0322939292599633</v>
      </c>
      <c r="K154" s="6">
        <v>1550969.32</v>
      </c>
      <c r="L154" s="7">
        <f t="shared" si="25"/>
        <v>0.4734182511687649</v>
      </c>
      <c r="M154" s="13">
        <v>0</v>
      </c>
      <c r="N154" s="7">
        <f t="shared" si="26"/>
        <v>0</v>
      </c>
      <c r="O154" s="6">
        <v>179674</v>
      </c>
      <c r="P154" s="6">
        <v>62746</v>
      </c>
      <c r="Q154" s="6">
        <v>-224775</v>
      </c>
      <c r="R154" s="23">
        <v>0.8414</v>
      </c>
      <c r="S154" s="23">
        <v>0.7706</v>
      </c>
      <c r="T154" s="35">
        <f t="shared" si="34"/>
        <v>0.806</v>
      </c>
      <c r="U154" s="13"/>
      <c r="W154" s="7" t="s">
        <v>297</v>
      </c>
      <c r="X154" s="7" t="str">
        <f t="shared" si="27"/>
        <v/>
      </c>
      <c r="Y154" s="7" t="str">
        <f t="shared" si="28"/>
        <v/>
      </c>
      <c r="Z154" s="7" t="str">
        <f t="shared" si="29"/>
        <v/>
      </c>
      <c r="AA154" s="8" t="str">
        <f t="shared" si="30"/>
        <v/>
      </c>
      <c r="AB154" s="22" t="str">
        <f t="shared" si="31"/>
        <v/>
      </c>
      <c r="AC154" s="8">
        <f t="shared" si="32"/>
        <v>0</v>
      </c>
    </row>
    <row r="155" spans="2:29" ht="15">
      <c r="B155" s="4">
        <v>6607</v>
      </c>
      <c r="C155" s="3" t="s">
        <v>156</v>
      </c>
      <c r="D155" s="5">
        <v>24719433</v>
      </c>
      <c r="E155" s="5">
        <v>18606629</v>
      </c>
      <c r="F155" s="5">
        <v>14989240</v>
      </c>
      <c r="G155" s="5">
        <v>12439164</v>
      </c>
      <c r="H155" s="5">
        <f t="shared" si="33"/>
        <v>17688617</v>
      </c>
      <c r="I155" s="6">
        <v>623752.0200000016</v>
      </c>
      <c r="J155" s="7">
        <f t="shared" si="24"/>
        <v>0.03526290495181176</v>
      </c>
      <c r="K155" s="6">
        <v>19470925.24</v>
      </c>
      <c r="L155" s="7">
        <f t="shared" si="25"/>
        <v>1.100760180403024</v>
      </c>
      <c r="M155" s="13">
        <v>0</v>
      </c>
      <c r="N155" s="7">
        <f t="shared" si="26"/>
        <v>0</v>
      </c>
      <c r="O155" s="6">
        <v>3038829</v>
      </c>
      <c r="P155" s="6">
        <v>3987447</v>
      </c>
      <c r="Q155" s="6">
        <v>-3474858</v>
      </c>
      <c r="R155" s="23">
        <v>0.8147</v>
      </c>
      <c r="S155" s="23">
        <v>0.6827</v>
      </c>
      <c r="T155" s="35">
        <f t="shared" si="34"/>
        <v>0.7487</v>
      </c>
      <c r="U155" s="13"/>
      <c r="W155" s="7" t="s">
        <v>297</v>
      </c>
      <c r="X155" s="7" t="str">
        <f t="shared" si="27"/>
        <v/>
      </c>
      <c r="Y155" s="7">
        <f t="shared" si="28"/>
        <v>1.100760180403024</v>
      </c>
      <c r="Z155" s="7" t="str">
        <f t="shared" si="29"/>
        <v/>
      </c>
      <c r="AA155" s="8" t="str">
        <f t="shared" si="30"/>
        <v/>
      </c>
      <c r="AB155" s="22" t="str">
        <f t="shared" si="31"/>
        <v/>
      </c>
      <c r="AC155" s="8">
        <f t="shared" si="32"/>
        <v>1</v>
      </c>
    </row>
    <row r="156" spans="2:29" ht="15">
      <c r="B156" s="4">
        <v>6608</v>
      </c>
      <c r="C156" s="3" t="s">
        <v>157</v>
      </c>
      <c r="D156" s="5">
        <v>3057787</v>
      </c>
      <c r="E156" s="5">
        <v>2802447</v>
      </c>
      <c r="F156" s="5">
        <v>2322039</v>
      </c>
      <c r="G156" s="5">
        <v>2184433</v>
      </c>
      <c r="H156" s="5">
        <f t="shared" si="33"/>
        <v>2591677</v>
      </c>
      <c r="I156" s="6">
        <v>146487.54999999996</v>
      </c>
      <c r="J156" s="7">
        <f t="shared" si="24"/>
        <v>0.056522301968956766</v>
      </c>
      <c r="K156" s="6">
        <v>814538.79</v>
      </c>
      <c r="L156" s="7">
        <f t="shared" si="25"/>
        <v>0.31429024141511464</v>
      </c>
      <c r="M156" s="13">
        <v>89212</v>
      </c>
      <c r="N156" s="7">
        <f t="shared" si="26"/>
        <v>0.029175348054001144</v>
      </c>
      <c r="O156" s="6">
        <v>464257</v>
      </c>
      <c r="P156" s="6">
        <v>225414</v>
      </c>
      <c r="Q156" s="6">
        <v>-89635</v>
      </c>
      <c r="R156" s="23">
        <v>0.195</v>
      </c>
      <c r="S156" s="23">
        <v>0.758</v>
      </c>
      <c r="T156" s="35">
        <f t="shared" si="34"/>
        <v>0.4765</v>
      </c>
      <c r="U156" s="13"/>
      <c r="W156" s="7" t="s">
        <v>297</v>
      </c>
      <c r="X156" s="7" t="str">
        <f t="shared" si="27"/>
        <v/>
      </c>
      <c r="Y156" s="7" t="str">
        <f t="shared" si="28"/>
        <v/>
      </c>
      <c r="Z156" s="7" t="str">
        <f t="shared" si="29"/>
        <v/>
      </c>
      <c r="AA156" s="8" t="str">
        <f t="shared" si="30"/>
        <v/>
      </c>
      <c r="AB156" s="22">
        <f t="shared" si="31"/>
        <v>0.4765</v>
      </c>
      <c r="AC156" s="8">
        <f t="shared" si="32"/>
        <v>1</v>
      </c>
    </row>
    <row r="157" spans="2:29" ht="15">
      <c r="B157" s="4">
        <v>6609</v>
      </c>
      <c r="C157" s="3" t="s">
        <v>149</v>
      </c>
      <c r="D157" s="5">
        <v>243348464</v>
      </c>
      <c r="E157" s="5">
        <v>208306521</v>
      </c>
      <c r="F157" s="5">
        <v>221596482</v>
      </c>
      <c r="G157" s="5">
        <v>194411989</v>
      </c>
      <c r="H157" s="5">
        <f t="shared" si="33"/>
        <v>216915864</v>
      </c>
      <c r="I157" s="6">
        <v>4654434.539999991</v>
      </c>
      <c r="J157" s="7">
        <f t="shared" si="24"/>
        <v>0.021457326606596144</v>
      </c>
      <c r="K157" s="6">
        <v>100103754.52</v>
      </c>
      <c r="L157" s="7">
        <f t="shared" si="25"/>
        <v>0.46148655369899544</v>
      </c>
      <c r="M157" s="13">
        <v>342923</v>
      </c>
      <c r="N157" s="7">
        <f t="shared" si="26"/>
        <v>0.0014091849784595312</v>
      </c>
      <c r="O157" s="6">
        <v>2734130</v>
      </c>
      <c r="P157" s="6">
        <v>21242837</v>
      </c>
      <c r="Q157" s="6">
        <v>-13575461</v>
      </c>
      <c r="R157" s="23">
        <v>0.7339</v>
      </c>
      <c r="S157" s="23">
        <v>0.6904</v>
      </c>
      <c r="T157" s="35">
        <f t="shared" si="34"/>
        <v>0.7122</v>
      </c>
      <c r="U157" s="13"/>
      <c r="W157" s="7" t="s">
        <v>297</v>
      </c>
      <c r="X157" s="7" t="str">
        <f t="shared" si="27"/>
        <v/>
      </c>
      <c r="Y157" s="7" t="str">
        <f t="shared" si="28"/>
        <v/>
      </c>
      <c r="Z157" s="7" t="str">
        <f t="shared" si="29"/>
        <v/>
      </c>
      <c r="AA157" s="8" t="str">
        <f t="shared" si="30"/>
        <v/>
      </c>
      <c r="AB157" s="22" t="str">
        <f t="shared" si="31"/>
        <v/>
      </c>
      <c r="AC157" s="8">
        <f t="shared" si="32"/>
        <v>0</v>
      </c>
    </row>
    <row r="158" spans="2:29" ht="15">
      <c r="B158" s="4">
        <v>6610</v>
      </c>
      <c r="C158" s="3" t="s">
        <v>158</v>
      </c>
      <c r="D158" s="5">
        <v>14035395</v>
      </c>
      <c r="E158" s="5">
        <v>13847915</v>
      </c>
      <c r="F158" s="5">
        <v>11868414</v>
      </c>
      <c r="G158" s="5">
        <v>10796575</v>
      </c>
      <c r="H158" s="5">
        <f t="shared" si="33"/>
        <v>12637075</v>
      </c>
      <c r="I158" s="6">
        <v>1612266.0900000003</v>
      </c>
      <c r="J158" s="7">
        <f t="shared" si="24"/>
        <v>0.12758222056923776</v>
      </c>
      <c r="K158" s="6">
        <v>3696520.7</v>
      </c>
      <c r="L158" s="7">
        <f t="shared" si="25"/>
        <v>0.29251394804573055</v>
      </c>
      <c r="M158" s="13">
        <v>515569</v>
      </c>
      <c r="N158" s="7">
        <f t="shared" si="26"/>
        <v>0.03673348701621864</v>
      </c>
      <c r="O158" s="6">
        <v>1236704</v>
      </c>
      <c r="P158" s="6">
        <v>415907</v>
      </c>
      <c r="Q158" s="6">
        <v>-2845356</v>
      </c>
      <c r="R158" s="23">
        <v>0.716</v>
      </c>
      <c r="S158" s="23">
        <v>0.6945</v>
      </c>
      <c r="T158" s="35">
        <f t="shared" si="34"/>
        <v>0.7053</v>
      </c>
      <c r="U158" s="13"/>
      <c r="W158" s="7" t="s">
        <v>297</v>
      </c>
      <c r="X158" s="7" t="str">
        <f t="shared" si="27"/>
        <v/>
      </c>
      <c r="Y158" s="7" t="str">
        <f t="shared" si="28"/>
        <v/>
      </c>
      <c r="Z158" s="7" t="str">
        <f t="shared" si="29"/>
        <v/>
      </c>
      <c r="AA158" s="8" t="str">
        <f t="shared" si="30"/>
        <v/>
      </c>
      <c r="AB158" s="22" t="str">
        <f t="shared" si="31"/>
        <v/>
      </c>
      <c r="AC158" s="8">
        <f t="shared" si="32"/>
        <v>0</v>
      </c>
    </row>
    <row r="159" spans="2:29" ht="15">
      <c r="B159" s="4">
        <v>6611</v>
      </c>
      <c r="C159" s="3" t="s">
        <v>159</v>
      </c>
      <c r="D159" s="5">
        <v>12983742</v>
      </c>
      <c r="E159" s="5">
        <v>11013465</v>
      </c>
      <c r="F159" s="5">
        <v>10590288</v>
      </c>
      <c r="G159" s="5">
        <v>10839874</v>
      </c>
      <c r="H159" s="5">
        <f t="shared" si="33"/>
        <v>11356842</v>
      </c>
      <c r="I159" s="6">
        <v>139875.70000000048</v>
      </c>
      <c r="J159" s="7">
        <f t="shared" si="24"/>
        <v>0.012316425640155993</v>
      </c>
      <c r="K159" s="6">
        <v>1717918.46</v>
      </c>
      <c r="L159" s="7">
        <f t="shared" si="25"/>
        <v>0.1512672677844774</v>
      </c>
      <c r="M159" s="13">
        <v>13042</v>
      </c>
      <c r="N159" s="7">
        <f t="shared" si="26"/>
        <v>0.0010044869961217651</v>
      </c>
      <c r="O159" s="6">
        <v>2025779</v>
      </c>
      <c r="P159" s="6">
        <v>-2286979</v>
      </c>
      <c r="Q159" s="6">
        <v>782191</v>
      </c>
      <c r="R159" s="23">
        <v>0.8779</v>
      </c>
      <c r="S159" s="23">
        <v>0.7302</v>
      </c>
      <c r="T159" s="35">
        <f t="shared" si="34"/>
        <v>0.8041</v>
      </c>
      <c r="U159" s="13"/>
      <c r="W159" s="7" t="s">
        <v>297</v>
      </c>
      <c r="X159" s="7" t="str">
        <f t="shared" si="27"/>
        <v/>
      </c>
      <c r="Y159" s="7" t="str">
        <f t="shared" si="28"/>
        <v/>
      </c>
      <c r="Z159" s="7" t="str">
        <f t="shared" si="29"/>
        <v/>
      </c>
      <c r="AA159" s="8" t="str">
        <f t="shared" si="30"/>
        <v/>
      </c>
      <c r="AB159" s="22" t="str">
        <f t="shared" si="31"/>
        <v/>
      </c>
      <c r="AC159" s="8">
        <f t="shared" si="32"/>
        <v>0</v>
      </c>
    </row>
    <row r="160" spans="2:29" ht="15">
      <c r="B160" s="4">
        <v>6612</v>
      </c>
      <c r="C160" s="3" t="s">
        <v>160</v>
      </c>
      <c r="D160" s="5">
        <v>17855579</v>
      </c>
      <c r="E160" s="5">
        <v>21565959</v>
      </c>
      <c r="F160" s="5">
        <v>12504496</v>
      </c>
      <c r="G160" s="5">
        <v>13532185</v>
      </c>
      <c r="H160" s="5">
        <f t="shared" si="33"/>
        <v>16364555</v>
      </c>
      <c r="I160" s="6">
        <v>1639651.7500000012</v>
      </c>
      <c r="J160" s="7">
        <f t="shared" si="24"/>
        <v>0.10019531542409807</v>
      </c>
      <c r="K160" s="6">
        <v>31469903.23</v>
      </c>
      <c r="L160" s="7">
        <f t="shared" si="25"/>
        <v>1.9230527948972642</v>
      </c>
      <c r="M160" s="13">
        <v>1433019</v>
      </c>
      <c r="N160" s="7">
        <f t="shared" si="26"/>
        <v>0.08025609250755744</v>
      </c>
      <c r="O160" s="6">
        <v>2119872</v>
      </c>
      <c r="P160" s="6">
        <v>-1339471</v>
      </c>
      <c r="Q160" s="6">
        <v>-2911801</v>
      </c>
      <c r="R160" s="23">
        <v>0.7149</v>
      </c>
      <c r="S160" s="23">
        <v>0.7452</v>
      </c>
      <c r="T160" s="35">
        <f t="shared" si="34"/>
        <v>0.7301</v>
      </c>
      <c r="U160" s="13"/>
      <c r="W160" s="7" t="s">
        <v>297</v>
      </c>
      <c r="X160" s="7" t="str">
        <f t="shared" si="27"/>
        <v/>
      </c>
      <c r="Y160" s="7">
        <f t="shared" si="28"/>
        <v>1.9230527948972642</v>
      </c>
      <c r="Z160" s="7">
        <f t="shared" si="29"/>
        <v>0.08025609250755744</v>
      </c>
      <c r="AA160" s="8" t="str">
        <f t="shared" si="30"/>
        <v/>
      </c>
      <c r="AB160" s="22" t="str">
        <f t="shared" si="31"/>
        <v/>
      </c>
      <c r="AC160" s="8">
        <f t="shared" si="32"/>
        <v>2</v>
      </c>
    </row>
    <row r="161" spans="2:29" ht="15">
      <c r="B161" s="4">
        <v>6613</v>
      </c>
      <c r="C161" s="3" t="s">
        <v>161</v>
      </c>
      <c r="D161" s="5">
        <v>8177995</v>
      </c>
      <c r="E161" s="5">
        <v>9284568</v>
      </c>
      <c r="F161" s="5">
        <v>8029609</v>
      </c>
      <c r="G161" s="5">
        <v>6534683</v>
      </c>
      <c r="H161" s="5">
        <f t="shared" si="33"/>
        <v>8006714</v>
      </c>
      <c r="I161" s="6">
        <v>325798.31</v>
      </c>
      <c r="J161" s="7">
        <f t="shared" si="24"/>
        <v>0.040690639131109214</v>
      </c>
      <c r="K161" s="6">
        <v>442768.38</v>
      </c>
      <c r="L161" s="7">
        <f t="shared" si="25"/>
        <v>0.055299637279413255</v>
      </c>
      <c r="M161" s="13">
        <v>0</v>
      </c>
      <c r="N161" s="7">
        <f t="shared" si="26"/>
        <v>0</v>
      </c>
      <c r="O161" s="6">
        <v>-1056495</v>
      </c>
      <c r="P161" s="6">
        <v>170395</v>
      </c>
      <c r="Q161" s="6">
        <v>-75286</v>
      </c>
      <c r="R161" s="23">
        <v>0.7578</v>
      </c>
      <c r="S161" s="23">
        <v>0.517</v>
      </c>
      <c r="T161" s="35">
        <f t="shared" si="34"/>
        <v>0.6374</v>
      </c>
      <c r="U161" s="13"/>
      <c r="W161" s="7" t="s">
        <v>297</v>
      </c>
      <c r="X161" s="7" t="str">
        <f t="shared" si="27"/>
        <v/>
      </c>
      <c r="Y161" s="7" t="str">
        <f t="shared" si="28"/>
        <v/>
      </c>
      <c r="Z161" s="7" t="str">
        <f t="shared" si="29"/>
        <v/>
      </c>
      <c r="AA161" s="8" t="str">
        <f t="shared" si="30"/>
        <v/>
      </c>
      <c r="AB161" s="22">
        <f t="shared" si="31"/>
        <v>0.6374</v>
      </c>
      <c r="AC161" s="8">
        <f t="shared" si="32"/>
        <v>1</v>
      </c>
    </row>
    <row r="162" spans="2:29" ht="15">
      <c r="B162" s="4">
        <v>6614</v>
      </c>
      <c r="C162" s="3" t="s">
        <v>162</v>
      </c>
      <c r="D162" s="5">
        <v>9238986</v>
      </c>
      <c r="E162" s="5">
        <v>8878189</v>
      </c>
      <c r="F162" s="5">
        <v>8687830</v>
      </c>
      <c r="G162" s="5">
        <v>8533420</v>
      </c>
      <c r="H162" s="5">
        <f t="shared" si="33"/>
        <v>8834606</v>
      </c>
      <c r="I162" s="6">
        <v>1737596.6899999997</v>
      </c>
      <c r="J162" s="7">
        <f t="shared" si="24"/>
        <v>0.19668072237743253</v>
      </c>
      <c r="K162" s="6">
        <v>1831341.79</v>
      </c>
      <c r="L162" s="7">
        <f t="shared" si="25"/>
        <v>0.20729184640492174</v>
      </c>
      <c r="M162" s="13">
        <v>900857</v>
      </c>
      <c r="N162" s="7">
        <f t="shared" si="26"/>
        <v>0.09750604665923295</v>
      </c>
      <c r="O162" s="6">
        <v>-122787</v>
      </c>
      <c r="P162" s="6">
        <v>-5931400</v>
      </c>
      <c r="Q162" s="6">
        <v>3015181</v>
      </c>
      <c r="R162" s="23">
        <v>0.7209</v>
      </c>
      <c r="S162" s="23">
        <v>0.7438</v>
      </c>
      <c r="T162" s="35">
        <f t="shared" si="34"/>
        <v>0.7324</v>
      </c>
      <c r="U162" s="13"/>
      <c r="W162" s="7" t="s">
        <v>297</v>
      </c>
      <c r="X162" s="7">
        <f t="shared" si="27"/>
        <v>0.19668072237743253</v>
      </c>
      <c r="Y162" s="7" t="str">
        <f t="shared" si="28"/>
        <v/>
      </c>
      <c r="Z162" s="7">
        <f t="shared" si="29"/>
        <v>0.09750604665923295</v>
      </c>
      <c r="AA162" s="8" t="str">
        <f t="shared" si="30"/>
        <v/>
      </c>
      <c r="AB162" s="22" t="str">
        <f t="shared" si="31"/>
        <v/>
      </c>
      <c r="AC162" s="8">
        <f t="shared" si="32"/>
        <v>2</v>
      </c>
    </row>
    <row r="163" spans="2:29" ht="15">
      <c r="B163" s="4">
        <v>6615</v>
      </c>
      <c r="C163" s="3" t="s">
        <v>163</v>
      </c>
      <c r="D163" s="5">
        <v>6137998</v>
      </c>
      <c r="E163" s="5">
        <v>5794972</v>
      </c>
      <c r="F163" s="5">
        <v>5011626</v>
      </c>
      <c r="G163" s="5">
        <v>5257760</v>
      </c>
      <c r="H163" s="5">
        <f t="shared" si="33"/>
        <v>5550589</v>
      </c>
      <c r="I163" s="6">
        <v>93492.93999999994</v>
      </c>
      <c r="J163" s="7">
        <f t="shared" si="24"/>
        <v>0.016843787208888992</v>
      </c>
      <c r="K163" s="6">
        <v>2372642.62</v>
      </c>
      <c r="L163" s="7">
        <f t="shared" si="25"/>
        <v>0.4274578103332818</v>
      </c>
      <c r="M163" s="13">
        <v>0</v>
      </c>
      <c r="N163" s="7">
        <f t="shared" si="26"/>
        <v>0</v>
      </c>
      <c r="O163" s="6">
        <v>-320258</v>
      </c>
      <c r="P163" s="6">
        <v>371361</v>
      </c>
      <c r="Q163" s="6">
        <v>-382587</v>
      </c>
      <c r="R163" s="23">
        <v>0.8866</v>
      </c>
      <c r="S163" s="23">
        <v>0.7848</v>
      </c>
      <c r="T163" s="35">
        <f t="shared" si="34"/>
        <v>0.8357</v>
      </c>
      <c r="U163" s="13"/>
      <c r="W163" s="7" t="s">
        <v>297</v>
      </c>
      <c r="X163" s="7" t="str">
        <f t="shared" si="27"/>
        <v/>
      </c>
      <c r="Y163" s="7" t="str">
        <f t="shared" si="28"/>
        <v/>
      </c>
      <c r="Z163" s="7" t="str">
        <f t="shared" si="29"/>
        <v/>
      </c>
      <c r="AA163" s="8" t="str">
        <f t="shared" si="30"/>
        <v/>
      </c>
      <c r="AB163" s="22" t="str">
        <f t="shared" si="31"/>
        <v/>
      </c>
      <c r="AC163" s="8">
        <f t="shared" si="32"/>
        <v>0</v>
      </c>
    </row>
    <row r="164" spans="2:29" ht="15">
      <c r="B164" s="4">
        <v>6616</v>
      </c>
      <c r="C164" s="3" t="s">
        <v>164</v>
      </c>
      <c r="D164" s="5">
        <v>8071986</v>
      </c>
      <c r="E164" s="5">
        <v>7171417</v>
      </c>
      <c r="F164" s="5">
        <v>6569958</v>
      </c>
      <c r="G164" s="5">
        <v>6638635</v>
      </c>
      <c r="H164" s="5">
        <f aca="true" t="shared" si="35" ref="H164:H195">ROUND((+D164+E164+F164+G164)/4,0)</f>
        <v>7112999</v>
      </c>
      <c r="I164" s="6">
        <v>286981.57000000024</v>
      </c>
      <c r="J164" s="7">
        <f t="shared" si="24"/>
        <v>0.04034607202953357</v>
      </c>
      <c r="K164" s="6">
        <v>6017035.45</v>
      </c>
      <c r="L164" s="7">
        <f t="shared" si="25"/>
        <v>0.8459210313399453</v>
      </c>
      <c r="M164" s="13">
        <v>0</v>
      </c>
      <c r="N164" s="7">
        <f t="shared" si="26"/>
        <v>0</v>
      </c>
      <c r="O164" s="6">
        <v>-5187380</v>
      </c>
      <c r="P164" s="6">
        <v>1631355</v>
      </c>
      <c r="Q164" s="6">
        <v>2511557</v>
      </c>
      <c r="R164" s="23">
        <v>0.7017</v>
      </c>
      <c r="S164" s="23">
        <v>0.6789</v>
      </c>
      <c r="T164" s="35">
        <f t="shared" si="34"/>
        <v>0.6903</v>
      </c>
      <c r="U164" s="13"/>
      <c r="W164" s="7" t="s">
        <v>297</v>
      </c>
      <c r="X164" s="7" t="str">
        <f t="shared" si="27"/>
        <v/>
      </c>
      <c r="Y164" s="7">
        <f t="shared" si="28"/>
        <v>0.8459210313399453</v>
      </c>
      <c r="Z164" s="7" t="str">
        <f t="shared" si="29"/>
        <v/>
      </c>
      <c r="AA164" s="8" t="str">
        <f t="shared" si="30"/>
        <v/>
      </c>
      <c r="AB164" s="22" t="str">
        <f t="shared" si="31"/>
        <v/>
      </c>
      <c r="AC164" s="8">
        <f t="shared" si="32"/>
        <v>1</v>
      </c>
    </row>
    <row r="165" spans="2:29" ht="15">
      <c r="B165" s="4">
        <v>6617</v>
      </c>
      <c r="C165" s="3" t="s">
        <v>165</v>
      </c>
      <c r="D165" s="5">
        <v>4304666</v>
      </c>
      <c r="E165" s="5">
        <v>4077833</v>
      </c>
      <c r="F165" s="5">
        <v>3713814</v>
      </c>
      <c r="G165" s="5">
        <v>3259510</v>
      </c>
      <c r="H165" s="5">
        <f t="shared" si="35"/>
        <v>3838956</v>
      </c>
      <c r="I165" s="6">
        <v>51430.66000000032</v>
      </c>
      <c r="J165" s="7">
        <f t="shared" si="24"/>
        <v>0.013397043362831021</v>
      </c>
      <c r="K165" s="6">
        <v>804421.18</v>
      </c>
      <c r="L165" s="7">
        <f t="shared" si="25"/>
        <v>0.2095416514281487</v>
      </c>
      <c r="M165" s="13">
        <v>0</v>
      </c>
      <c r="N165" s="7">
        <f t="shared" si="26"/>
        <v>0</v>
      </c>
      <c r="O165" s="6">
        <v>-298608</v>
      </c>
      <c r="P165" s="6">
        <v>10936</v>
      </c>
      <c r="Q165" s="6">
        <v>459903</v>
      </c>
      <c r="R165" s="23">
        <v>0.436</v>
      </c>
      <c r="S165" s="23">
        <v>0.676</v>
      </c>
      <c r="T165" s="35">
        <f t="shared" si="34"/>
        <v>0.556</v>
      </c>
      <c r="U165" s="13"/>
      <c r="W165" s="7" t="s">
        <v>297</v>
      </c>
      <c r="X165" s="7" t="str">
        <f t="shared" si="27"/>
        <v/>
      </c>
      <c r="Y165" s="7" t="str">
        <f t="shared" si="28"/>
        <v/>
      </c>
      <c r="Z165" s="7" t="str">
        <f t="shared" si="29"/>
        <v/>
      </c>
      <c r="AA165" s="8" t="str">
        <f t="shared" si="30"/>
        <v/>
      </c>
      <c r="AB165" s="22">
        <f t="shared" si="31"/>
        <v>0.556</v>
      </c>
      <c r="AC165" s="8">
        <f t="shared" si="32"/>
        <v>1</v>
      </c>
    </row>
    <row r="166" spans="2:29" ht="15">
      <c r="B166" s="4">
        <v>6618</v>
      </c>
      <c r="C166" s="3" t="s">
        <v>166</v>
      </c>
      <c r="D166" s="5">
        <v>5045371</v>
      </c>
      <c r="E166" s="5">
        <v>4903700</v>
      </c>
      <c r="F166" s="5">
        <v>4823121</v>
      </c>
      <c r="G166" s="5">
        <v>4784173</v>
      </c>
      <c r="H166" s="5">
        <f t="shared" si="35"/>
        <v>4889091</v>
      </c>
      <c r="I166" s="6">
        <v>553151.6699999999</v>
      </c>
      <c r="J166" s="7">
        <f t="shared" si="24"/>
        <v>0.11313998246299771</v>
      </c>
      <c r="K166" s="6">
        <v>620096.39</v>
      </c>
      <c r="L166" s="7">
        <f t="shared" si="25"/>
        <v>0.1268326545773028</v>
      </c>
      <c r="M166" s="13">
        <v>810417</v>
      </c>
      <c r="N166" s="7">
        <f t="shared" si="26"/>
        <v>0.16062584892171458</v>
      </c>
      <c r="O166" s="6">
        <v>164613</v>
      </c>
      <c r="P166" s="6">
        <v>-202106</v>
      </c>
      <c r="Q166" s="6">
        <v>-926269</v>
      </c>
      <c r="R166" s="23">
        <v>0.3546</v>
      </c>
      <c r="S166" s="23">
        <v>0.6927</v>
      </c>
      <c r="T166" s="35">
        <f t="shared" si="34"/>
        <v>0.5237</v>
      </c>
      <c r="U166" s="13"/>
      <c r="W166" s="7" t="s">
        <v>297</v>
      </c>
      <c r="X166" s="7" t="str">
        <f t="shared" si="27"/>
        <v/>
      </c>
      <c r="Y166" s="7" t="str">
        <f t="shared" si="28"/>
        <v/>
      </c>
      <c r="Z166" s="7">
        <f t="shared" si="29"/>
        <v>0.16062584892171458</v>
      </c>
      <c r="AA166" s="8" t="str">
        <f t="shared" si="30"/>
        <v/>
      </c>
      <c r="AB166" s="22">
        <f t="shared" si="31"/>
        <v>0.5237</v>
      </c>
      <c r="AC166" s="8">
        <f t="shared" si="32"/>
        <v>2</v>
      </c>
    </row>
    <row r="167" spans="1:29" ht="15">
      <c r="A167" s="3" t="s">
        <v>167</v>
      </c>
      <c r="B167" s="4">
        <v>6701</v>
      </c>
      <c r="C167" s="3" t="s">
        <v>168</v>
      </c>
      <c r="D167" s="5">
        <v>6123373</v>
      </c>
      <c r="E167" s="5">
        <v>8601238</v>
      </c>
      <c r="F167" s="5">
        <v>5489225</v>
      </c>
      <c r="G167" s="5">
        <v>5597408</v>
      </c>
      <c r="H167" s="5">
        <f t="shared" si="35"/>
        <v>6452811</v>
      </c>
      <c r="I167" s="6">
        <v>41152.729999999705</v>
      </c>
      <c r="J167" s="7">
        <f t="shared" si="24"/>
        <v>0.006377488818438926</v>
      </c>
      <c r="K167" s="6">
        <v>405687.39</v>
      </c>
      <c r="L167" s="7">
        <f t="shared" si="25"/>
        <v>0.06286987020075437</v>
      </c>
      <c r="M167" s="13">
        <v>0</v>
      </c>
      <c r="N167" s="7">
        <f t="shared" si="26"/>
        <v>0</v>
      </c>
      <c r="O167" s="6">
        <v>148074</v>
      </c>
      <c r="P167" s="6">
        <v>-79642</v>
      </c>
      <c r="Q167" s="6">
        <v>-258317</v>
      </c>
      <c r="R167" s="23">
        <v>0.6282</v>
      </c>
      <c r="S167" s="23">
        <v>0.5823</v>
      </c>
      <c r="T167" s="35">
        <f t="shared" si="34"/>
        <v>0.6053</v>
      </c>
      <c r="U167" s="13"/>
      <c r="W167" s="7" t="s">
        <v>297</v>
      </c>
      <c r="X167" s="7" t="str">
        <f t="shared" si="27"/>
        <v/>
      </c>
      <c r="Y167" s="7" t="str">
        <f t="shared" si="28"/>
        <v/>
      </c>
      <c r="Z167" s="7" t="str">
        <f t="shared" si="29"/>
        <v/>
      </c>
      <c r="AA167" s="8" t="str">
        <f t="shared" si="30"/>
        <v/>
      </c>
      <c r="AB167" s="22">
        <f t="shared" si="31"/>
        <v>0.6053</v>
      </c>
      <c r="AC167" s="8">
        <f t="shared" si="32"/>
        <v>1</v>
      </c>
    </row>
    <row r="168" spans="2:29" ht="15">
      <c r="B168" s="4">
        <v>6702</v>
      </c>
      <c r="C168" s="3" t="s">
        <v>169</v>
      </c>
      <c r="D168" s="5">
        <v>13065313</v>
      </c>
      <c r="E168" s="5">
        <v>14449749</v>
      </c>
      <c r="F168" s="5">
        <v>13387507</v>
      </c>
      <c r="G168" s="5">
        <v>12066258</v>
      </c>
      <c r="H168" s="5">
        <f t="shared" si="35"/>
        <v>13242207</v>
      </c>
      <c r="I168" s="6">
        <v>801346.629999999</v>
      </c>
      <c r="J168" s="7">
        <f t="shared" si="24"/>
        <v>0.06051458265227231</v>
      </c>
      <c r="K168" s="6">
        <v>1253859.62</v>
      </c>
      <c r="L168" s="7">
        <f t="shared" si="25"/>
        <v>0.09468660473288178</v>
      </c>
      <c r="M168" s="13">
        <v>609174</v>
      </c>
      <c r="N168" s="7">
        <f t="shared" si="26"/>
        <v>0.046625289420927</v>
      </c>
      <c r="O168" s="6">
        <v>12701</v>
      </c>
      <c r="P168" s="6">
        <v>-42443</v>
      </c>
      <c r="Q168" s="6">
        <v>-6266086</v>
      </c>
      <c r="R168" s="23">
        <v>0.7656</v>
      </c>
      <c r="S168" s="23">
        <v>0.6757</v>
      </c>
      <c r="T168" s="35">
        <f t="shared" si="34"/>
        <v>0.7207</v>
      </c>
      <c r="U168" s="13"/>
      <c r="W168" s="7" t="s">
        <v>297</v>
      </c>
      <c r="X168" s="7" t="str">
        <f t="shared" si="27"/>
        <v/>
      </c>
      <c r="Y168" s="7" t="str">
        <f t="shared" si="28"/>
        <v/>
      </c>
      <c r="Z168" s="7" t="str">
        <f t="shared" si="29"/>
        <v/>
      </c>
      <c r="AA168" s="8" t="str">
        <f t="shared" si="30"/>
        <v/>
      </c>
      <c r="AB168" s="22" t="str">
        <f t="shared" si="31"/>
        <v/>
      </c>
      <c r="AC168" s="8">
        <f t="shared" si="32"/>
        <v>0</v>
      </c>
    </row>
    <row r="169" spans="2:29" ht="15">
      <c r="B169" s="4">
        <v>6703</v>
      </c>
      <c r="C169" s="3" t="s">
        <v>170</v>
      </c>
      <c r="D169" s="5">
        <v>11057112</v>
      </c>
      <c r="E169" s="5">
        <v>12550010</v>
      </c>
      <c r="F169" s="5">
        <v>10867478</v>
      </c>
      <c r="G169" s="5">
        <v>9466279</v>
      </c>
      <c r="H169" s="5">
        <f t="shared" si="35"/>
        <v>10985220</v>
      </c>
      <c r="I169" s="6">
        <v>127597.91000000018</v>
      </c>
      <c r="J169" s="7">
        <f t="shared" si="24"/>
        <v>0.011615416896520977</v>
      </c>
      <c r="K169" s="6">
        <v>1649490.37</v>
      </c>
      <c r="L169" s="7">
        <f t="shared" si="25"/>
        <v>0.15015542428827097</v>
      </c>
      <c r="M169" s="13">
        <v>0</v>
      </c>
      <c r="N169" s="7">
        <f t="shared" si="26"/>
        <v>0</v>
      </c>
      <c r="O169" s="6">
        <v>340107</v>
      </c>
      <c r="P169" s="6">
        <v>67740</v>
      </c>
      <c r="Q169" s="6">
        <v>-701556</v>
      </c>
      <c r="R169" s="23">
        <v>0.6726</v>
      </c>
      <c r="S169" s="23">
        <v>0.6356</v>
      </c>
      <c r="T169" s="35">
        <f t="shared" si="34"/>
        <v>0.6541</v>
      </c>
      <c r="U169" s="13"/>
      <c r="W169" s="7" t="s">
        <v>297</v>
      </c>
      <c r="X169" s="7" t="str">
        <f t="shared" si="27"/>
        <v/>
      </c>
      <c r="Y169" s="7" t="str">
        <f t="shared" si="28"/>
        <v/>
      </c>
      <c r="Z169" s="7" t="str">
        <f t="shared" si="29"/>
        <v/>
      </c>
      <c r="AA169" s="8" t="str">
        <f t="shared" si="30"/>
        <v/>
      </c>
      <c r="AB169" s="22">
        <f t="shared" si="31"/>
        <v>0.6541</v>
      </c>
      <c r="AC169" s="8">
        <f t="shared" si="32"/>
        <v>1</v>
      </c>
    </row>
    <row r="170" spans="2:29" ht="15">
      <c r="B170" s="4">
        <v>6704</v>
      </c>
      <c r="C170" s="3" t="s">
        <v>171</v>
      </c>
      <c r="D170" s="5">
        <v>7512508</v>
      </c>
      <c r="E170" s="5">
        <v>8196349</v>
      </c>
      <c r="F170" s="5">
        <v>6026842</v>
      </c>
      <c r="G170" s="5">
        <v>4781938</v>
      </c>
      <c r="H170" s="5">
        <f t="shared" si="35"/>
        <v>6629409</v>
      </c>
      <c r="I170" s="6">
        <v>219703.25999999995</v>
      </c>
      <c r="J170" s="7">
        <f t="shared" si="24"/>
        <v>0.033140700777399605</v>
      </c>
      <c r="K170" s="6">
        <v>402322.91</v>
      </c>
      <c r="L170" s="7">
        <f t="shared" si="25"/>
        <v>0.060687598245937155</v>
      </c>
      <c r="M170" s="13">
        <v>98713</v>
      </c>
      <c r="N170" s="7">
        <f t="shared" si="26"/>
        <v>0.013139819618162137</v>
      </c>
      <c r="O170" s="6">
        <v>-1601073</v>
      </c>
      <c r="P170" s="6">
        <v>617666</v>
      </c>
      <c r="Q170" s="6">
        <v>1009181</v>
      </c>
      <c r="R170" s="23">
        <v>0.7292</v>
      </c>
      <c r="S170" s="23">
        <v>0.5757</v>
      </c>
      <c r="T170" s="35">
        <f t="shared" si="34"/>
        <v>0.6525</v>
      </c>
      <c r="U170" s="13"/>
      <c r="W170" s="7">
        <v>0.207772092950203</v>
      </c>
      <c r="X170" s="7" t="str">
        <f t="shared" si="27"/>
        <v/>
      </c>
      <c r="Y170" s="7" t="str">
        <f t="shared" si="28"/>
        <v/>
      </c>
      <c r="Z170" s="7" t="str">
        <f t="shared" si="29"/>
        <v/>
      </c>
      <c r="AA170" s="8" t="str">
        <f t="shared" si="30"/>
        <v/>
      </c>
      <c r="AB170" s="22">
        <f t="shared" si="31"/>
        <v>0.6525</v>
      </c>
      <c r="AC170" s="8">
        <f t="shared" si="32"/>
        <v>2</v>
      </c>
    </row>
    <row r="171" spans="2:29" ht="15">
      <c r="B171" s="4">
        <v>6705</v>
      </c>
      <c r="C171" s="3" t="s">
        <v>167</v>
      </c>
      <c r="D171" s="5">
        <v>42605386</v>
      </c>
      <c r="E171" s="5">
        <v>37533622</v>
      </c>
      <c r="F171" s="5">
        <v>31363677</v>
      </c>
      <c r="G171" s="5">
        <v>31629817</v>
      </c>
      <c r="H171" s="5">
        <f t="shared" si="35"/>
        <v>35783126</v>
      </c>
      <c r="I171" s="6">
        <v>1154430.0899999994</v>
      </c>
      <c r="J171" s="7">
        <f t="shared" si="24"/>
        <v>0.0322618568875173</v>
      </c>
      <c r="K171" s="6">
        <v>5474801.26</v>
      </c>
      <c r="L171" s="7">
        <f t="shared" si="25"/>
        <v>0.1529995244127078</v>
      </c>
      <c r="M171" s="13">
        <v>80451</v>
      </c>
      <c r="N171" s="7">
        <f t="shared" si="26"/>
        <v>0.0018882823875835792</v>
      </c>
      <c r="O171" s="6">
        <v>-1854736</v>
      </c>
      <c r="P171" s="6">
        <v>3477439</v>
      </c>
      <c r="Q171" s="6">
        <v>-3434500</v>
      </c>
      <c r="R171" s="23">
        <v>0.7293</v>
      </c>
      <c r="S171" s="23">
        <v>0.4707</v>
      </c>
      <c r="T171" s="35">
        <f t="shared" si="34"/>
        <v>0.6</v>
      </c>
      <c r="U171" s="13"/>
      <c r="W171" s="7" t="s">
        <v>297</v>
      </c>
      <c r="X171" s="7" t="str">
        <f t="shared" si="27"/>
        <v/>
      </c>
      <c r="Y171" s="7" t="str">
        <f t="shared" si="28"/>
        <v/>
      </c>
      <c r="Z171" s="7" t="str">
        <f t="shared" si="29"/>
        <v/>
      </c>
      <c r="AA171" s="8" t="str">
        <f t="shared" si="30"/>
        <v/>
      </c>
      <c r="AB171" s="22">
        <f t="shared" si="31"/>
        <v>0.6</v>
      </c>
      <c r="AC171" s="8">
        <f t="shared" si="32"/>
        <v>1</v>
      </c>
    </row>
    <row r="172" spans="2:29" ht="15">
      <c r="B172" s="4">
        <v>6706</v>
      </c>
      <c r="C172" s="3" t="s">
        <v>172</v>
      </c>
      <c r="D172" s="5">
        <v>6724746</v>
      </c>
      <c r="E172" s="5">
        <v>6848949</v>
      </c>
      <c r="F172" s="5">
        <v>5117934</v>
      </c>
      <c r="G172" s="5">
        <v>4430320</v>
      </c>
      <c r="H172" s="5">
        <f t="shared" si="35"/>
        <v>5780487</v>
      </c>
      <c r="I172" s="6">
        <v>268003.1699999999</v>
      </c>
      <c r="J172" s="7">
        <f t="shared" si="24"/>
        <v>0.046363424050603334</v>
      </c>
      <c r="K172" s="6">
        <v>1198789.36</v>
      </c>
      <c r="L172" s="7">
        <f t="shared" si="25"/>
        <v>0.20738552997351262</v>
      </c>
      <c r="M172" s="13">
        <v>10942</v>
      </c>
      <c r="N172" s="7">
        <f t="shared" si="26"/>
        <v>0.0016271246527378134</v>
      </c>
      <c r="O172" s="6">
        <v>488841</v>
      </c>
      <c r="P172" s="6">
        <v>-112038</v>
      </c>
      <c r="Q172" s="6">
        <v>-188416</v>
      </c>
      <c r="R172" s="23">
        <v>0.7311</v>
      </c>
      <c r="S172" s="23">
        <v>0.6041</v>
      </c>
      <c r="T172" s="35">
        <f t="shared" si="34"/>
        <v>0.6676</v>
      </c>
      <c r="U172" s="13"/>
      <c r="W172" s="7" t="s">
        <v>297</v>
      </c>
      <c r="X172" s="7" t="str">
        <f t="shared" si="27"/>
        <v/>
      </c>
      <c r="Y172" s="7" t="str">
        <f t="shared" si="28"/>
        <v/>
      </c>
      <c r="Z172" s="7" t="str">
        <f t="shared" si="29"/>
        <v/>
      </c>
      <c r="AA172" s="8" t="str">
        <f t="shared" si="30"/>
        <v/>
      </c>
      <c r="AB172" s="22" t="str">
        <f t="shared" si="31"/>
        <v/>
      </c>
      <c r="AC172" s="8">
        <f t="shared" si="32"/>
        <v>0</v>
      </c>
    </row>
    <row r="173" spans="2:29" ht="15">
      <c r="B173" s="4">
        <v>6707</v>
      </c>
      <c r="C173" s="3" t="s">
        <v>173</v>
      </c>
      <c r="D173" s="5">
        <v>3922445</v>
      </c>
      <c r="E173" s="5">
        <v>3944253</v>
      </c>
      <c r="F173" s="5">
        <v>2800766</v>
      </c>
      <c r="G173" s="5">
        <v>2726254</v>
      </c>
      <c r="H173" s="5">
        <f t="shared" si="35"/>
        <v>3348430</v>
      </c>
      <c r="I173" s="6">
        <v>217786.7899999998</v>
      </c>
      <c r="J173" s="7">
        <f t="shared" si="24"/>
        <v>0.0650414642085992</v>
      </c>
      <c r="K173" s="6">
        <v>1268935.16</v>
      </c>
      <c r="L173" s="7">
        <f t="shared" si="25"/>
        <v>0.37896421905191385</v>
      </c>
      <c r="M173" s="13">
        <v>107725</v>
      </c>
      <c r="N173" s="7">
        <f t="shared" si="26"/>
        <v>0.027463737541252968</v>
      </c>
      <c r="O173" s="6">
        <v>92516</v>
      </c>
      <c r="P173" s="6">
        <v>883957</v>
      </c>
      <c r="Q173" s="6">
        <v>-633773</v>
      </c>
      <c r="R173" s="23">
        <v>0.6452</v>
      </c>
      <c r="S173" s="23">
        <v>0.5303</v>
      </c>
      <c r="T173" s="35">
        <f t="shared" si="34"/>
        <v>0.5878</v>
      </c>
      <c r="U173" s="13"/>
      <c r="W173" s="7" t="s">
        <v>297</v>
      </c>
      <c r="X173" s="7" t="str">
        <f t="shared" si="27"/>
        <v/>
      </c>
      <c r="Y173" s="7" t="str">
        <f t="shared" si="28"/>
        <v/>
      </c>
      <c r="Z173" s="7" t="str">
        <f t="shared" si="29"/>
        <v/>
      </c>
      <c r="AA173" s="8" t="str">
        <f t="shared" si="30"/>
        <v/>
      </c>
      <c r="AB173" s="22">
        <f t="shared" si="31"/>
        <v>0.5878</v>
      </c>
      <c r="AC173" s="8">
        <f t="shared" si="32"/>
        <v>1</v>
      </c>
    </row>
    <row r="174" spans="1:29" ht="15">
      <c r="A174" s="3" t="s">
        <v>174</v>
      </c>
      <c r="B174" s="4">
        <v>6801</v>
      </c>
      <c r="C174" s="3" t="s">
        <v>175</v>
      </c>
      <c r="D174" s="5">
        <v>3858905</v>
      </c>
      <c r="E174" s="5">
        <v>4611745</v>
      </c>
      <c r="F174" s="5">
        <v>3877154</v>
      </c>
      <c r="G174" s="5">
        <v>4250468</v>
      </c>
      <c r="H174" s="5">
        <f t="shared" si="35"/>
        <v>4149568</v>
      </c>
      <c r="I174" s="6">
        <v>178559.50000000003</v>
      </c>
      <c r="J174" s="7">
        <f t="shared" si="24"/>
        <v>0.04303086489967149</v>
      </c>
      <c r="K174" s="6">
        <v>2144862.23</v>
      </c>
      <c r="L174" s="7">
        <f t="shared" si="25"/>
        <v>0.5168880784698552</v>
      </c>
      <c r="M174" s="13">
        <v>175285</v>
      </c>
      <c r="N174" s="7">
        <f t="shared" si="26"/>
        <v>0.04542350744576505</v>
      </c>
      <c r="O174" s="6">
        <v>-32182</v>
      </c>
      <c r="P174" s="6">
        <v>10637</v>
      </c>
      <c r="Q174" s="6">
        <v>25778</v>
      </c>
      <c r="R174" s="23">
        <v>0.7199</v>
      </c>
      <c r="S174" s="23">
        <v>0.6936</v>
      </c>
      <c r="T174" s="35">
        <f t="shared" si="34"/>
        <v>0.7068</v>
      </c>
      <c r="U174" s="13"/>
      <c r="W174" s="7" t="s">
        <v>297</v>
      </c>
      <c r="X174" s="7" t="str">
        <f t="shared" si="27"/>
        <v/>
      </c>
      <c r="Y174" s="7">
        <f t="shared" si="28"/>
        <v>0.5168880784698552</v>
      </c>
      <c r="Z174" s="7" t="str">
        <f t="shared" si="29"/>
        <v/>
      </c>
      <c r="AA174" s="8" t="str">
        <f t="shared" si="30"/>
        <v/>
      </c>
      <c r="AB174" s="22" t="str">
        <f t="shared" si="31"/>
        <v/>
      </c>
      <c r="AC174" s="8">
        <f t="shared" si="32"/>
        <v>1</v>
      </c>
    </row>
    <row r="175" spans="2:29" ht="15">
      <c r="B175" s="4">
        <v>6802</v>
      </c>
      <c r="C175" s="3" t="s">
        <v>34</v>
      </c>
      <c r="D175" s="5">
        <v>7696856</v>
      </c>
      <c r="E175" s="5">
        <v>8341662</v>
      </c>
      <c r="F175" s="5">
        <v>7578597</v>
      </c>
      <c r="G175" s="5">
        <v>7293938</v>
      </c>
      <c r="H175" s="5">
        <f t="shared" si="35"/>
        <v>7727763</v>
      </c>
      <c r="I175" s="6">
        <v>206958.17000000007</v>
      </c>
      <c r="J175" s="7">
        <f t="shared" si="24"/>
        <v>0.02678112281652531</v>
      </c>
      <c r="K175" s="6">
        <v>155861.11</v>
      </c>
      <c r="L175" s="7">
        <f t="shared" si="25"/>
        <v>0.02016898163155366</v>
      </c>
      <c r="M175" s="13">
        <v>102988</v>
      </c>
      <c r="N175" s="7">
        <f t="shared" si="26"/>
        <v>0.013380528361190596</v>
      </c>
      <c r="O175" s="6">
        <v>-3106408</v>
      </c>
      <c r="P175" s="6">
        <v>3144895</v>
      </c>
      <c r="Q175" s="6">
        <v>-2105631</v>
      </c>
      <c r="R175" s="23">
        <v>0.7761</v>
      </c>
      <c r="S175" s="23">
        <v>0.7356</v>
      </c>
      <c r="T175" s="35">
        <f t="shared" si="34"/>
        <v>0.7559</v>
      </c>
      <c r="U175" s="13"/>
      <c r="W175" s="7" t="s">
        <v>297</v>
      </c>
      <c r="X175" s="7" t="str">
        <f t="shared" si="27"/>
        <v/>
      </c>
      <c r="Y175" s="7" t="str">
        <f t="shared" si="28"/>
        <v/>
      </c>
      <c r="Z175" s="7" t="str">
        <f t="shared" si="29"/>
        <v/>
      </c>
      <c r="AA175" s="8" t="str">
        <f t="shared" si="30"/>
        <v/>
      </c>
      <c r="AB175" s="22" t="str">
        <f t="shared" si="31"/>
        <v/>
      </c>
      <c r="AC175" s="8">
        <f t="shared" si="32"/>
        <v>0</v>
      </c>
    </row>
    <row r="176" spans="2:29" ht="15">
      <c r="B176" s="4">
        <v>6803</v>
      </c>
      <c r="C176" s="3" t="s">
        <v>176</v>
      </c>
      <c r="D176" s="5">
        <v>7738586</v>
      </c>
      <c r="E176" s="5">
        <v>7863281</v>
      </c>
      <c r="F176" s="5">
        <v>7369744</v>
      </c>
      <c r="G176" s="5">
        <v>6393640</v>
      </c>
      <c r="H176" s="5">
        <f t="shared" si="35"/>
        <v>7341313</v>
      </c>
      <c r="I176" s="6">
        <v>1260735.6199999999</v>
      </c>
      <c r="J176" s="7">
        <f t="shared" si="24"/>
        <v>0.1717316262090991</v>
      </c>
      <c r="K176" s="6">
        <v>1955737.73</v>
      </c>
      <c r="L176" s="7">
        <f t="shared" si="25"/>
        <v>0.2664016273383249</v>
      </c>
      <c r="M176" s="13">
        <v>1216206</v>
      </c>
      <c r="N176" s="7">
        <f t="shared" si="26"/>
        <v>0.1571612695135778</v>
      </c>
      <c r="O176" s="6">
        <v>946070</v>
      </c>
      <c r="P176" s="6">
        <v>-320978</v>
      </c>
      <c r="Q176" s="6">
        <v>-397029</v>
      </c>
      <c r="R176" s="23">
        <v>0.7539</v>
      </c>
      <c r="S176" s="23">
        <v>0.6034</v>
      </c>
      <c r="T176" s="35">
        <f t="shared" si="34"/>
        <v>0.6787</v>
      </c>
      <c r="U176" s="13"/>
      <c r="W176" s="7" t="s">
        <v>297</v>
      </c>
      <c r="X176" s="7">
        <f t="shared" si="27"/>
        <v>0.1717316262090991</v>
      </c>
      <c r="Y176" s="7" t="str">
        <f t="shared" si="28"/>
        <v/>
      </c>
      <c r="Z176" s="7">
        <f t="shared" si="29"/>
        <v>0.1571612695135778</v>
      </c>
      <c r="AA176" s="8" t="str">
        <f t="shared" si="30"/>
        <v/>
      </c>
      <c r="AB176" s="22" t="str">
        <f t="shared" si="31"/>
        <v/>
      </c>
      <c r="AC176" s="8">
        <f t="shared" si="32"/>
        <v>2</v>
      </c>
    </row>
    <row r="177" spans="2:29" ht="15">
      <c r="B177" s="4">
        <v>6804</v>
      </c>
      <c r="C177" s="3" t="s">
        <v>177</v>
      </c>
      <c r="D177" s="5">
        <v>5992028</v>
      </c>
      <c r="E177" s="5">
        <v>5932971</v>
      </c>
      <c r="F177" s="5">
        <v>5068642</v>
      </c>
      <c r="G177" s="5">
        <v>4635956</v>
      </c>
      <c r="H177" s="5">
        <f t="shared" si="35"/>
        <v>5407399</v>
      </c>
      <c r="I177" s="6">
        <v>467637.4800000001</v>
      </c>
      <c r="J177" s="7">
        <f t="shared" si="24"/>
        <v>0.08648103829586093</v>
      </c>
      <c r="K177" s="6">
        <v>1727924.76</v>
      </c>
      <c r="L177" s="7">
        <f t="shared" si="25"/>
        <v>0.3195482264208726</v>
      </c>
      <c r="M177" s="13">
        <v>1093047</v>
      </c>
      <c r="N177" s="7">
        <f t="shared" si="26"/>
        <v>0.18241687121622263</v>
      </c>
      <c r="O177" s="6">
        <v>14984</v>
      </c>
      <c r="P177" s="6">
        <v>598108</v>
      </c>
      <c r="Q177" s="6">
        <v>-461380</v>
      </c>
      <c r="R177" s="23">
        <v>0.8718</v>
      </c>
      <c r="S177" s="23">
        <v>0.7043</v>
      </c>
      <c r="T177" s="35">
        <f t="shared" si="34"/>
        <v>0.7881</v>
      </c>
      <c r="U177" s="13"/>
      <c r="W177" s="7" t="s">
        <v>297</v>
      </c>
      <c r="X177" s="7" t="str">
        <f t="shared" si="27"/>
        <v/>
      </c>
      <c r="Y177" s="7" t="str">
        <f t="shared" si="28"/>
        <v/>
      </c>
      <c r="Z177" s="7">
        <f t="shared" si="29"/>
        <v>0.18241687121622263</v>
      </c>
      <c r="AA177" s="8" t="str">
        <f t="shared" si="30"/>
        <v/>
      </c>
      <c r="AB177" s="22" t="str">
        <f t="shared" si="31"/>
        <v/>
      </c>
      <c r="AC177" s="8">
        <f t="shared" si="32"/>
        <v>1</v>
      </c>
    </row>
    <row r="178" spans="2:29" ht="15">
      <c r="B178" s="4">
        <v>6805</v>
      </c>
      <c r="C178" s="3" t="s">
        <v>178</v>
      </c>
      <c r="D178" s="5">
        <v>5249106</v>
      </c>
      <c r="E178" s="5">
        <v>4790586</v>
      </c>
      <c r="F178" s="5">
        <v>4580164</v>
      </c>
      <c r="G178" s="5">
        <v>4004225</v>
      </c>
      <c r="H178" s="5">
        <f t="shared" si="35"/>
        <v>4656020</v>
      </c>
      <c r="I178" s="6">
        <v>28608.70999999991</v>
      </c>
      <c r="J178" s="7">
        <f t="shared" si="24"/>
        <v>0.006144455994604815</v>
      </c>
      <c r="K178" s="6">
        <v>2072184.93</v>
      </c>
      <c r="L178" s="7">
        <f t="shared" si="25"/>
        <v>0.4450549890249612</v>
      </c>
      <c r="M178" s="13">
        <v>0</v>
      </c>
      <c r="N178" s="7">
        <f t="shared" si="26"/>
        <v>0</v>
      </c>
      <c r="O178" s="6">
        <v>-166209</v>
      </c>
      <c r="P178" s="6">
        <v>562355</v>
      </c>
      <c r="Q178" s="6">
        <v>176211</v>
      </c>
      <c r="R178" s="23">
        <v>0.6578</v>
      </c>
      <c r="S178" s="23">
        <v>0.6518</v>
      </c>
      <c r="T178" s="35">
        <f t="shared" si="34"/>
        <v>0.6548</v>
      </c>
      <c r="U178" s="13"/>
      <c r="W178" s="7" t="s">
        <v>297</v>
      </c>
      <c r="X178" s="7" t="str">
        <f t="shared" si="27"/>
        <v/>
      </c>
      <c r="Y178" s="7" t="str">
        <f t="shared" si="28"/>
        <v/>
      </c>
      <c r="Z178" s="7" t="str">
        <f t="shared" si="29"/>
        <v/>
      </c>
      <c r="AA178" s="8" t="str">
        <f t="shared" si="30"/>
        <v/>
      </c>
      <c r="AB178" s="22">
        <f t="shared" si="31"/>
        <v>0.6548</v>
      </c>
      <c r="AC178" s="8">
        <f t="shared" si="32"/>
        <v>1</v>
      </c>
    </row>
    <row r="179" spans="2:29" ht="15">
      <c r="B179" s="4">
        <v>6806</v>
      </c>
      <c r="C179" s="3" t="s">
        <v>174</v>
      </c>
      <c r="D179" s="5">
        <v>85920681</v>
      </c>
      <c r="E179" s="5">
        <v>91401902</v>
      </c>
      <c r="F179" s="5">
        <v>77243872</v>
      </c>
      <c r="G179" s="5">
        <v>69823611</v>
      </c>
      <c r="H179" s="5">
        <f t="shared" si="35"/>
        <v>81097517</v>
      </c>
      <c r="I179" s="6">
        <v>1109599.1700000037</v>
      </c>
      <c r="J179" s="7">
        <f t="shared" si="24"/>
        <v>0.013682282898994352</v>
      </c>
      <c r="K179" s="6">
        <v>21643702.28</v>
      </c>
      <c r="L179" s="7">
        <f t="shared" si="25"/>
        <v>0.2668848946386361</v>
      </c>
      <c r="M179" s="13">
        <v>0</v>
      </c>
      <c r="N179" s="7">
        <f t="shared" si="26"/>
        <v>0</v>
      </c>
      <c r="O179" s="6">
        <v>13724857</v>
      </c>
      <c r="P179" s="6">
        <v>46808</v>
      </c>
      <c r="Q179" s="6">
        <v>-1128341</v>
      </c>
      <c r="R179" s="23">
        <v>0.7587</v>
      </c>
      <c r="S179" s="23">
        <v>0.6037</v>
      </c>
      <c r="T179" s="35">
        <f t="shared" si="34"/>
        <v>0.6812</v>
      </c>
      <c r="U179" s="13"/>
      <c r="W179" s="7" t="s">
        <v>297</v>
      </c>
      <c r="X179" s="7" t="str">
        <f t="shared" si="27"/>
        <v/>
      </c>
      <c r="Y179" s="7" t="str">
        <f t="shared" si="28"/>
        <v/>
      </c>
      <c r="Z179" s="7" t="str">
        <f t="shared" si="29"/>
        <v/>
      </c>
      <c r="AA179" s="8" t="str">
        <f t="shared" si="30"/>
        <v/>
      </c>
      <c r="AB179" s="22" t="str">
        <f t="shared" si="31"/>
        <v/>
      </c>
      <c r="AC179" s="8">
        <f t="shared" si="32"/>
        <v>0</v>
      </c>
    </row>
    <row r="180" spans="2:29" ht="15">
      <c r="B180" s="4">
        <v>6807</v>
      </c>
      <c r="C180" s="3" t="s">
        <v>179</v>
      </c>
      <c r="D180" s="5">
        <v>6151241</v>
      </c>
      <c r="E180" s="5">
        <v>7458716</v>
      </c>
      <c r="F180" s="5">
        <v>5424680</v>
      </c>
      <c r="G180" s="5">
        <v>4955433</v>
      </c>
      <c r="H180" s="5">
        <f t="shared" si="35"/>
        <v>5997518</v>
      </c>
      <c r="I180" s="6">
        <v>12261.230000000094</v>
      </c>
      <c r="J180" s="7">
        <f t="shared" si="24"/>
        <v>0.0020443840268591263</v>
      </c>
      <c r="K180" s="6">
        <v>819375.44</v>
      </c>
      <c r="L180" s="7">
        <f t="shared" si="25"/>
        <v>0.1366190880961091</v>
      </c>
      <c r="M180" s="13">
        <v>0</v>
      </c>
      <c r="N180" s="7">
        <f t="shared" si="26"/>
        <v>0</v>
      </c>
      <c r="O180" s="6">
        <v>91191</v>
      </c>
      <c r="P180" s="6">
        <v>32763</v>
      </c>
      <c r="Q180" s="6">
        <v>-53526</v>
      </c>
      <c r="R180" s="23">
        <v>0.8229</v>
      </c>
      <c r="S180" s="23">
        <v>0.7401</v>
      </c>
      <c r="T180" s="35">
        <f t="shared" si="34"/>
        <v>0.7815</v>
      </c>
      <c r="U180" s="13"/>
      <c r="W180" s="7" t="s">
        <v>297</v>
      </c>
      <c r="X180" s="7" t="str">
        <f t="shared" si="27"/>
        <v/>
      </c>
      <c r="Y180" s="7" t="str">
        <f t="shared" si="28"/>
        <v/>
      </c>
      <c r="Z180" s="7" t="str">
        <f t="shared" si="29"/>
        <v/>
      </c>
      <c r="AA180" s="8" t="str">
        <f t="shared" si="30"/>
        <v/>
      </c>
      <c r="AB180" s="22" t="str">
        <f t="shared" si="31"/>
        <v/>
      </c>
      <c r="AC180" s="8">
        <f t="shared" si="32"/>
        <v>0</v>
      </c>
    </row>
    <row r="181" spans="2:29" ht="15">
      <c r="B181" s="4">
        <v>6808</v>
      </c>
      <c r="C181" s="3" t="s">
        <v>180</v>
      </c>
      <c r="D181" s="5">
        <v>4012062</v>
      </c>
      <c r="E181" s="5">
        <v>3165185</v>
      </c>
      <c r="F181" s="5">
        <v>2932721</v>
      </c>
      <c r="G181" s="5">
        <v>2897740</v>
      </c>
      <c r="H181" s="5">
        <f t="shared" si="35"/>
        <v>3251927</v>
      </c>
      <c r="I181" s="6">
        <v>22229.860000000044</v>
      </c>
      <c r="J181" s="7">
        <f t="shared" si="24"/>
        <v>0.006835903757987201</v>
      </c>
      <c r="K181" s="6">
        <v>544086.81</v>
      </c>
      <c r="L181" s="7">
        <f t="shared" si="25"/>
        <v>0.16731212293510894</v>
      </c>
      <c r="M181" s="13">
        <v>0</v>
      </c>
      <c r="N181" s="7">
        <f t="shared" si="26"/>
        <v>0</v>
      </c>
      <c r="O181" s="6">
        <v>298031</v>
      </c>
      <c r="P181" s="6">
        <v>616578</v>
      </c>
      <c r="Q181" s="6">
        <v>-524098</v>
      </c>
      <c r="R181" s="23">
        <v>0.6661</v>
      </c>
      <c r="S181" s="23">
        <v>0.7032</v>
      </c>
      <c r="T181" s="35">
        <f t="shared" si="34"/>
        <v>0.6847</v>
      </c>
      <c r="U181" s="13"/>
      <c r="W181" s="7" t="s">
        <v>297</v>
      </c>
      <c r="X181" s="7" t="str">
        <f t="shared" si="27"/>
        <v/>
      </c>
      <c r="Y181" s="7" t="str">
        <f t="shared" si="28"/>
        <v/>
      </c>
      <c r="Z181" s="7" t="str">
        <f t="shared" si="29"/>
        <v/>
      </c>
      <c r="AA181" s="8" t="str">
        <f t="shared" si="30"/>
        <v/>
      </c>
      <c r="AB181" s="22" t="str">
        <f t="shared" si="31"/>
        <v/>
      </c>
      <c r="AC181" s="8">
        <f t="shared" si="32"/>
        <v>0</v>
      </c>
    </row>
    <row r="182" spans="1:29" ht="15">
      <c r="A182" s="3" t="s">
        <v>181</v>
      </c>
      <c r="B182" s="4">
        <v>6901</v>
      </c>
      <c r="C182" s="3" t="s">
        <v>182</v>
      </c>
      <c r="D182" s="5">
        <v>2629467</v>
      </c>
      <c r="E182" s="5">
        <v>2285558</v>
      </c>
      <c r="F182" s="5">
        <v>2002501</v>
      </c>
      <c r="G182" s="5">
        <v>1894098</v>
      </c>
      <c r="H182" s="5">
        <f t="shared" si="35"/>
        <v>2202906</v>
      </c>
      <c r="I182" s="6">
        <v>39172.420000000006</v>
      </c>
      <c r="J182" s="7">
        <f t="shared" si="24"/>
        <v>0.017782156841917</v>
      </c>
      <c r="K182" s="6">
        <v>492182.73</v>
      </c>
      <c r="L182" s="7">
        <f t="shared" si="25"/>
        <v>0.22342429953888182</v>
      </c>
      <c r="M182" s="13">
        <v>0</v>
      </c>
      <c r="N182" s="7">
        <f t="shared" si="26"/>
        <v>0</v>
      </c>
      <c r="O182" s="6">
        <v>213670</v>
      </c>
      <c r="P182" s="6">
        <v>209039</v>
      </c>
      <c r="Q182" s="6">
        <v>-172479</v>
      </c>
      <c r="R182" s="23">
        <v>0.6962</v>
      </c>
      <c r="S182" s="23">
        <v>0.6366</v>
      </c>
      <c r="T182" s="35">
        <f t="shared" si="34"/>
        <v>0.6664</v>
      </c>
      <c r="U182" s="13"/>
      <c r="W182" s="7" t="s">
        <v>297</v>
      </c>
      <c r="X182" s="7" t="str">
        <f t="shared" si="27"/>
        <v/>
      </c>
      <c r="Y182" s="7" t="str">
        <f t="shared" si="28"/>
        <v/>
      </c>
      <c r="Z182" s="7" t="str">
        <f t="shared" si="29"/>
        <v/>
      </c>
      <c r="AA182" s="8" t="str">
        <f t="shared" si="30"/>
        <v/>
      </c>
      <c r="AB182" s="22" t="str">
        <f t="shared" si="31"/>
        <v/>
      </c>
      <c r="AC182" s="8">
        <f t="shared" si="32"/>
        <v>0</v>
      </c>
    </row>
    <row r="183" spans="2:29" ht="15">
      <c r="B183" s="4">
        <v>6902</v>
      </c>
      <c r="C183" s="3" t="s">
        <v>183</v>
      </c>
      <c r="D183" s="5">
        <v>9103339</v>
      </c>
      <c r="E183" s="5">
        <v>8298663</v>
      </c>
      <c r="F183" s="5">
        <v>7400435</v>
      </c>
      <c r="G183" s="5">
        <v>6603679</v>
      </c>
      <c r="H183" s="5">
        <f t="shared" si="35"/>
        <v>7851529</v>
      </c>
      <c r="I183" s="6">
        <v>277527.29000000027</v>
      </c>
      <c r="J183" s="7">
        <f t="shared" si="24"/>
        <v>0.03534691013686637</v>
      </c>
      <c r="K183" s="6">
        <v>684484.18</v>
      </c>
      <c r="L183" s="7">
        <f t="shared" si="25"/>
        <v>0.08717845657833016</v>
      </c>
      <c r="M183" s="13">
        <v>14085</v>
      </c>
      <c r="N183" s="7">
        <f t="shared" si="26"/>
        <v>0.001547234481765427</v>
      </c>
      <c r="O183" s="6">
        <v>812048</v>
      </c>
      <c r="P183" s="6">
        <v>489738</v>
      </c>
      <c r="Q183" s="6">
        <v>-418674</v>
      </c>
      <c r="R183" s="23">
        <v>0.5437</v>
      </c>
      <c r="S183" s="23">
        <v>0.5732</v>
      </c>
      <c r="T183" s="35">
        <f t="shared" si="34"/>
        <v>0.5585</v>
      </c>
      <c r="U183" s="13"/>
      <c r="W183" s="7" t="s">
        <v>297</v>
      </c>
      <c r="X183" s="7" t="str">
        <f t="shared" si="27"/>
        <v/>
      </c>
      <c r="Y183" s="7" t="str">
        <f t="shared" si="28"/>
        <v/>
      </c>
      <c r="Z183" s="7" t="str">
        <f t="shared" si="29"/>
        <v/>
      </c>
      <c r="AA183" s="8" t="str">
        <f t="shared" si="30"/>
        <v/>
      </c>
      <c r="AB183" s="22">
        <f t="shared" si="31"/>
        <v>0.5585</v>
      </c>
      <c r="AC183" s="8">
        <f t="shared" si="32"/>
        <v>1</v>
      </c>
    </row>
    <row r="184" spans="2:29" ht="15">
      <c r="B184" s="4">
        <v>6903</v>
      </c>
      <c r="C184" s="3" t="s">
        <v>184</v>
      </c>
      <c r="D184" s="5">
        <v>16757431</v>
      </c>
      <c r="E184" s="5">
        <v>14517964</v>
      </c>
      <c r="F184" s="5">
        <v>13761957</v>
      </c>
      <c r="G184" s="5">
        <v>13493802</v>
      </c>
      <c r="H184" s="5">
        <f t="shared" si="35"/>
        <v>14632789</v>
      </c>
      <c r="I184" s="6">
        <v>1724533.7800000012</v>
      </c>
      <c r="J184" s="7">
        <f t="shared" si="24"/>
        <v>0.1178540727950086</v>
      </c>
      <c r="K184" s="6">
        <v>3870541.21</v>
      </c>
      <c r="L184" s="7">
        <f t="shared" si="25"/>
        <v>0.2645115165673475</v>
      </c>
      <c r="M184" s="13">
        <v>1907485</v>
      </c>
      <c r="N184" s="7">
        <f t="shared" si="26"/>
        <v>0.11382920210144383</v>
      </c>
      <c r="O184" s="6">
        <v>109602</v>
      </c>
      <c r="P184" s="6">
        <v>246995</v>
      </c>
      <c r="Q184" s="6">
        <v>-323896</v>
      </c>
      <c r="R184" s="23">
        <v>0.6666</v>
      </c>
      <c r="S184" s="23">
        <v>0.6312</v>
      </c>
      <c r="T184" s="35">
        <f t="shared" si="34"/>
        <v>0.6489</v>
      </c>
      <c r="U184" s="13"/>
      <c r="W184" s="7" t="s">
        <v>297</v>
      </c>
      <c r="X184" s="7" t="str">
        <f t="shared" si="27"/>
        <v/>
      </c>
      <c r="Y184" s="7" t="str">
        <f t="shared" si="28"/>
        <v/>
      </c>
      <c r="Z184" s="7">
        <f t="shared" si="29"/>
        <v>0.11382920210144383</v>
      </c>
      <c r="AA184" s="8" t="str">
        <f t="shared" si="30"/>
        <v/>
      </c>
      <c r="AB184" s="22">
        <f t="shared" si="31"/>
        <v>0.6489</v>
      </c>
      <c r="AC184" s="8">
        <f t="shared" si="32"/>
        <v>2</v>
      </c>
    </row>
    <row r="185" spans="2:29" ht="15">
      <c r="B185" s="4">
        <v>6904</v>
      </c>
      <c r="C185" s="3" t="s">
        <v>185</v>
      </c>
      <c r="D185" s="5">
        <v>6063098</v>
      </c>
      <c r="E185" s="5">
        <v>6234763</v>
      </c>
      <c r="F185" s="5">
        <v>4618099</v>
      </c>
      <c r="G185" s="5">
        <v>6378099</v>
      </c>
      <c r="H185" s="5">
        <f t="shared" si="35"/>
        <v>5823515</v>
      </c>
      <c r="I185" s="6">
        <v>33303.930000000066</v>
      </c>
      <c r="J185" s="7">
        <f t="shared" si="24"/>
        <v>0.0057188708194277965</v>
      </c>
      <c r="K185" s="6">
        <v>2127229.37</v>
      </c>
      <c r="L185" s="7">
        <f t="shared" si="25"/>
        <v>0.36528271499257753</v>
      </c>
      <c r="M185" s="13">
        <v>0</v>
      </c>
      <c r="N185" s="7">
        <f t="shared" si="26"/>
        <v>0</v>
      </c>
      <c r="O185" s="6">
        <v>319506</v>
      </c>
      <c r="P185" s="6">
        <v>-1168013</v>
      </c>
      <c r="Q185" s="6">
        <v>77431</v>
      </c>
      <c r="R185" s="23">
        <v>0.4968</v>
      </c>
      <c r="S185" s="23">
        <v>0.428</v>
      </c>
      <c r="T185" s="35">
        <f t="shared" si="34"/>
        <v>0.4624</v>
      </c>
      <c r="U185" s="13"/>
      <c r="W185" s="7" t="s">
        <v>297</v>
      </c>
      <c r="X185" s="7" t="str">
        <f t="shared" si="27"/>
        <v/>
      </c>
      <c r="Y185" s="7" t="str">
        <f t="shared" si="28"/>
        <v/>
      </c>
      <c r="Z185" s="7" t="str">
        <f t="shared" si="29"/>
        <v/>
      </c>
      <c r="AA185" s="8" t="str">
        <f t="shared" si="30"/>
        <v/>
      </c>
      <c r="AB185" s="22">
        <f t="shared" si="31"/>
        <v>0.4624</v>
      </c>
      <c r="AC185" s="8">
        <f t="shared" si="32"/>
        <v>1</v>
      </c>
    </row>
    <row r="186" spans="2:29" ht="15">
      <c r="B186" s="4">
        <v>6905</v>
      </c>
      <c r="C186" s="3" t="s">
        <v>181</v>
      </c>
      <c r="D186" s="5">
        <v>30214707</v>
      </c>
      <c r="E186" s="5">
        <v>28326422</v>
      </c>
      <c r="F186" s="5">
        <v>27315089</v>
      </c>
      <c r="G186" s="5">
        <v>30397165</v>
      </c>
      <c r="H186" s="5">
        <f t="shared" si="35"/>
        <v>29063346</v>
      </c>
      <c r="I186" s="6">
        <v>4569410.33</v>
      </c>
      <c r="J186" s="7">
        <f t="shared" si="24"/>
        <v>0.15722244541285785</v>
      </c>
      <c r="K186" s="6">
        <v>5106052.63</v>
      </c>
      <c r="L186" s="7">
        <f t="shared" si="25"/>
        <v>0.1756870193129174</v>
      </c>
      <c r="M186" s="13">
        <v>3509054</v>
      </c>
      <c r="N186" s="7">
        <f t="shared" si="26"/>
        <v>0.11613728374066311</v>
      </c>
      <c r="O186" s="6">
        <v>177280</v>
      </c>
      <c r="P186" s="6">
        <v>1628360</v>
      </c>
      <c r="Q186" s="6">
        <v>-6525856</v>
      </c>
      <c r="R186" s="23">
        <v>0.8421</v>
      </c>
      <c r="S186" s="23">
        <v>0.6356</v>
      </c>
      <c r="T186" s="35">
        <f t="shared" si="34"/>
        <v>0.7389</v>
      </c>
      <c r="U186" s="13"/>
      <c r="W186" s="7" t="s">
        <v>297</v>
      </c>
      <c r="X186" s="7">
        <f t="shared" si="27"/>
        <v>0.15722244541285785</v>
      </c>
      <c r="Y186" s="7" t="str">
        <f t="shared" si="28"/>
        <v/>
      </c>
      <c r="Z186" s="7">
        <f t="shared" si="29"/>
        <v>0.11613728374066311</v>
      </c>
      <c r="AA186" s="8" t="str">
        <f t="shared" si="30"/>
        <v/>
      </c>
      <c r="AB186" s="22" t="str">
        <f t="shared" si="31"/>
        <v/>
      </c>
      <c r="AC186" s="8">
        <f t="shared" si="32"/>
        <v>2</v>
      </c>
    </row>
    <row r="187" spans="2:29" ht="15">
      <c r="B187" s="4">
        <v>6906</v>
      </c>
      <c r="C187" s="3" t="s">
        <v>186</v>
      </c>
      <c r="D187" s="5">
        <v>5512605</v>
      </c>
      <c r="E187" s="5">
        <v>5503910</v>
      </c>
      <c r="F187" s="5">
        <v>3846054</v>
      </c>
      <c r="G187" s="5">
        <v>3004956</v>
      </c>
      <c r="H187" s="5">
        <f t="shared" si="35"/>
        <v>4466881</v>
      </c>
      <c r="I187" s="6">
        <v>222642.74999999977</v>
      </c>
      <c r="J187" s="7">
        <f t="shared" si="24"/>
        <v>0.04984300007096669</v>
      </c>
      <c r="K187" s="6">
        <v>1542241.42</v>
      </c>
      <c r="L187" s="7">
        <f t="shared" si="25"/>
        <v>0.3452613624585029</v>
      </c>
      <c r="M187" s="13">
        <v>0</v>
      </c>
      <c r="N187" s="7">
        <f t="shared" si="26"/>
        <v>0</v>
      </c>
      <c r="O187" s="6">
        <v>293551</v>
      </c>
      <c r="P187" s="6">
        <v>34619</v>
      </c>
      <c r="Q187" s="6">
        <v>-108314</v>
      </c>
      <c r="R187" s="23">
        <v>0.6252</v>
      </c>
      <c r="S187" s="23">
        <v>0.6984</v>
      </c>
      <c r="T187" s="35">
        <f t="shared" si="34"/>
        <v>0.6618</v>
      </c>
      <c r="U187" s="13"/>
      <c r="W187" s="7" t="s">
        <v>297</v>
      </c>
      <c r="X187" s="7" t="str">
        <f t="shared" si="27"/>
        <v/>
      </c>
      <c r="Y187" s="7" t="str">
        <f t="shared" si="28"/>
        <v/>
      </c>
      <c r="Z187" s="7" t="str">
        <f t="shared" si="29"/>
        <v/>
      </c>
      <c r="AA187" s="8" t="str">
        <f t="shared" si="30"/>
        <v/>
      </c>
      <c r="AB187" s="22" t="str">
        <f t="shared" si="31"/>
        <v/>
      </c>
      <c r="AC187" s="8">
        <f t="shared" si="32"/>
        <v>0</v>
      </c>
    </row>
    <row r="188" spans="2:29" ht="15">
      <c r="B188" s="4">
        <v>6907</v>
      </c>
      <c r="C188" s="3" t="s">
        <v>187</v>
      </c>
      <c r="D188" s="5">
        <v>9382890</v>
      </c>
      <c r="E188" s="5">
        <v>8999883</v>
      </c>
      <c r="F188" s="5">
        <v>7649763</v>
      </c>
      <c r="G188" s="5">
        <v>8607586</v>
      </c>
      <c r="H188" s="5">
        <f t="shared" si="35"/>
        <v>8660031</v>
      </c>
      <c r="I188" s="6">
        <v>443941.8999999996</v>
      </c>
      <c r="J188" s="7">
        <f t="shared" si="24"/>
        <v>0.051263315339171375</v>
      </c>
      <c r="K188" s="6">
        <v>5056526.54</v>
      </c>
      <c r="L188" s="7">
        <f t="shared" si="25"/>
        <v>0.5838924294843748</v>
      </c>
      <c r="M188" s="13">
        <v>4791</v>
      </c>
      <c r="N188" s="7">
        <f t="shared" si="26"/>
        <v>0.0005106102703964344</v>
      </c>
      <c r="O188" s="6">
        <v>-1229823</v>
      </c>
      <c r="P188" s="6">
        <v>822324</v>
      </c>
      <c r="Q188" s="6">
        <v>1341037</v>
      </c>
      <c r="R188" s="23">
        <v>0.8072</v>
      </c>
      <c r="S188" s="23">
        <v>0.7266</v>
      </c>
      <c r="T188" s="35">
        <f t="shared" si="34"/>
        <v>0.7669</v>
      </c>
      <c r="U188" s="13"/>
      <c r="W188" s="7" t="s">
        <v>297</v>
      </c>
      <c r="X188" s="7" t="str">
        <f t="shared" si="27"/>
        <v/>
      </c>
      <c r="Y188" s="7">
        <f t="shared" si="28"/>
        <v>0.5838924294843748</v>
      </c>
      <c r="Z188" s="7" t="str">
        <f t="shared" si="29"/>
        <v/>
      </c>
      <c r="AA188" s="8" t="str">
        <f t="shared" si="30"/>
        <v/>
      </c>
      <c r="AB188" s="22" t="str">
        <f t="shared" si="31"/>
        <v/>
      </c>
      <c r="AC188" s="8">
        <f t="shared" si="32"/>
        <v>1</v>
      </c>
    </row>
    <row r="189" spans="1:29" ht="15">
      <c r="A189" s="3" t="s">
        <v>188</v>
      </c>
      <c r="B189" s="4">
        <v>7001</v>
      </c>
      <c r="C189" s="3" t="s">
        <v>189</v>
      </c>
      <c r="D189" s="5">
        <v>10544463</v>
      </c>
      <c r="E189" s="5">
        <v>12525270</v>
      </c>
      <c r="F189" s="5">
        <v>9747304</v>
      </c>
      <c r="G189" s="5">
        <v>8765242</v>
      </c>
      <c r="H189" s="5">
        <f t="shared" si="35"/>
        <v>10395570</v>
      </c>
      <c r="I189" s="6">
        <v>647805.4000000003</v>
      </c>
      <c r="J189" s="7">
        <f t="shared" si="24"/>
        <v>0.06231552478603869</v>
      </c>
      <c r="K189" s="6">
        <v>1319356.79</v>
      </c>
      <c r="L189" s="7">
        <f t="shared" si="25"/>
        <v>0.1269152908402329</v>
      </c>
      <c r="M189" s="13">
        <v>474652</v>
      </c>
      <c r="N189" s="7">
        <f t="shared" si="26"/>
        <v>0.04501433596001996</v>
      </c>
      <c r="O189" s="6">
        <v>522840</v>
      </c>
      <c r="P189" s="6">
        <v>251772</v>
      </c>
      <c r="Q189" s="6">
        <v>-480459</v>
      </c>
      <c r="R189" s="23">
        <v>0.6969</v>
      </c>
      <c r="S189" s="23">
        <v>0.6044</v>
      </c>
      <c r="T189" s="35">
        <f t="shared" si="34"/>
        <v>0.6507</v>
      </c>
      <c r="U189" s="13"/>
      <c r="W189" s="7" t="s">
        <v>297</v>
      </c>
      <c r="X189" s="7" t="str">
        <f t="shared" si="27"/>
        <v/>
      </c>
      <c r="Y189" s="7" t="str">
        <f t="shared" si="28"/>
        <v/>
      </c>
      <c r="Z189" s="7" t="str">
        <f t="shared" si="29"/>
        <v/>
      </c>
      <c r="AA189" s="8" t="str">
        <f t="shared" si="30"/>
        <v/>
      </c>
      <c r="AB189" s="22">
        <f t="shared" si="31"/>
        <v>0.6507</v>
      </c>
      <c r="AC189" s="8">
        <f t="shared" si="32"/>
        <v>1</v>
      </c>
    </row>
    <row r="190" spans="2:29" ht="15">
      <c r="B190" s="4">
        <v>7002</v>
      </c>
      <c r="C190" s="3" t="s">
        <v>190</v>
      </c>
      <c r="D190" s="5">
        <v>22989721</v>
      </c>
      <c r="E190" s="5">
        <v>23613602</v>
      </c>
      <c r="F190" s="5">
        <v>21691670</v>
      </c>
      <c r="G190" s="5">
        <v>18538413</v>
      </c>
      <c r="H190" s="5">
        <f t="shared" si="35"/>
        <v>21708352</v>
      </c>
      <c r="I190" s="6">
        <v>1425899.8999999994</v>
      </c>
      <c r="J190" s="7">
        <f t="shared" si="24"/>
        <v>0.06568439188750945</v>
      </c>
      <c r="K190" s="6">
        <v>11164375.08</v>
      </c>
      <c r="L190" s="7">
        <f t="shared" si="25"/>
        <v>0.514289388710852</v>
      </c>
      <c r="M190" s="13">
        <v>0</v>
      </c>
      <c r="N190" s="7">
        <f t="shared" si="26"/>
        <v>0</v>
      </c>
      <c r="O190" s="6">
        <v>-749726</v>
      </c>
      <c r="P190" s="6">
        <v>-636900</v>
      </c>
      <c r="Q190" s="6">
        <v>-38558</v>
      </c>
      <c r="R190" s="23">
        <v>0.8665</v>
      </c>
      <c r="S190" s="23">
        <v>0.699</v>
      </c>
      <c r="T190" s="35">
        <f t="shared" si="34"/>
        <v>0.7828</v>
      </c>
      <c r="U190" s="13"/>
      <c r="W190" s="7" t="s">
        <v>297</v>
      </c>
      <c r="X190" s="7" t="str">
        <f t="shared" si="27"/>
        <v/>
      </c>
      <c r="Y190" s="7">
        <f t="shared" si="28"/>
        <v>0.514289388710852</v>
      </c>
      <c r="Z190" s="7" t="str">
        <f t="shared" si="29"/>
        <v/>
      </c>
      <c r="AA190" s="8">
        <f t="shared" si="30"/>
        <v>1</v>
      </c>
      <c r="AB190" s="22" t="str">
        <f t="shared" si="31"/>
        <v/>
      </c>
      <c r="AC190" s="8">
        <f t="shared" si="32"/>
        <v>2</v>
      </c>
    </row>
    <row r="191" spans="2:29" ht="15">
      <c r="B191" s="40">
        <v>7003</v>
      </c>
      <c r="C191" s="41" t="s">
        <v>188</v>
      </c>
      <c r="D191" s="5">
        <v>67123086</v>
      </c>
      <c r="E191" s="5">
        <v>71664615</v>
      </c>
      <c r="F191" s="5">
        <v>68347336</v>
      </c>
      <c r="G191" s="5">
        <v>58557170</v>
      </c>
      <c r="H191" s="5">
        <f t="shared" si="35"/>
        <v>66423052</v>
      </c>
      <c r="I191" s="6">
        <v>35826068.43000001</v>
      </c>
      <c r="J191" s="7">
        <f t="shared" si="24"/>
        <v>0.5393619737617598</v>
      </c>
      <c r="K191" s="6">
        <v>146646074.89</v>
      </c>
      <c r="L191" s="7">
        <f t="shared" si="25"/>
        <v>2.207758759564375</v>
      </c>
      <c r="M191" s="13">
        <v>20008054</v>
      </c>
      <c r="N191" s="7">
        <f t="shared" si="26"/>
        <v>0.2980800674152556</v>
      </c>
      <c r="O191" s="6">
        <v>-4663708</v>
      </c>
      <c r="P191" s="6">
        <v>3848414</v>
      </c>
      <c r="Q191" s="6">
        <v>1539864</v>
      </c>
      <c r="R191" s="23">
        <v>0.7533</v>
      </c>
      <c r="S191" s="23">
        <v>0.6127</v>
      </c>
      <c r="T191" s="35">
        <f t="shared" si="34"/>
        <v>0.683</v>
      </c>
      <c r="U191" s="13"/>
      <c r="W191" s="7" t="s">
        <v>297</v>
      </c>
      <c r="X191" s="7">
        <f t="shared" si="27"/>
        <v>0.5393619737617598</v>
      </c>
      <c r="Y191" s="7">
        <f t="shared" si="28"/>
        <v>2.207758759564375</v>
      </c>
      <c r="Z191" s="7">
        <f t="shared" si="29"/>
        <v>0.2980800674152556</v>
      </c>
      <c r="AA191" s="8" t="str">
        <f t="shared" si="30"/>
        <v/>
      </c>
      <c r="AB191" s="22" t="str">
        <f t="shared" si="31"/>
        <v/>
      </c>
      <c r="AC191" s="8">
        <f t="shared" si="32"/>
        <v>3</v>
      </c>
    </row>
    <row r="192" spans="2:29" ht="15">
      <c r="B192" s="4">
        <v>7004</v>
      </c>
      <c r="C192" s="3" t="s">
        <v>191</v>
      </c>
      <c r="D192" s="5">
        <v>10648366</v>
      </c>
      <c r="E192" s="5">
        <v>10627752</v>
      </c>
      <c r="F192" s="5">
        <v>9233994</v>
      </c>
      <c r="G192" s="5">
        <v>8344399</v>
      </c>
      <c r="H192" s="5">
        <f t="shared" si="35"/>
        <v>9713628</v>
      </c>
      <c r="I192" s="6">
        <v>71259.52999999982</v>
      </c>
      <c r="J192" s="7">
        <f t="shared" si="24"/>
        <v>0.007336036545768463</v>
      </c>
      <c r="K192" s="6">
        <v>2973648.49</v>
      </c>
      <c r="L192" s="7">
        <f t="shared" si="25"/>
        <v>0.306131600880742</v>
      </c>
      <c r="M192" s="13">
        <v>0</v>
      </c>
      <c r="N192" s="7">
        <f t="shared" si="26"/>
        <v>0</v>
      </c>
      <c r="O192" s="6">
        <v>248546</v>
      </c>
      <c r="P192" s="6">
        <v>286784</v>
      </c>
      <c r="Q192" s="6">
        <v>71950</v>
      </c>
      <c r="R192" s="23">
        <v>0.6326</v>
      </c>
      <c r="S192" s="23">
        <v>0.6642</v>
      </c>
      <c r="T192" s="35">
        <f t="shared" si="34"/>
        <v>0.6484</v>
      </c>
      <c r="U192" s="13"/>
      <c r="W192" s="7" t="s">
        <v>297</v>
      </c>
      <c r="X192" s="7" t="str">
        <f t="shared" si="27"/>
        <v/>
      </c>
      <c r="Y192" s="7" t="str">
        <f t="shared" si="28"/>
        <v/>
      </c>
      <c r="Z192" s="7" t="str">
        <f t="shared" si="29"/>
        <v/>
      </c>
      <c r="AA192" s="8" t="str">
        <f t="shared" si="30"/>
        <v/>
      </c>
      <c r="AB192" s="22">
        <f t="shared" si="31"/>
        <v>0.6484</v>
      </c>
      <c r="AC192" s="8">
        <f t="shared" si="32"/>
        <v>1</v>
      </c>
    </row>
    <row r="193" spans="1:29" ht="15">
      <c r="A193" s="3" t="s">
        <v>192</v>
      </c>
      <c r="B193" s="40">
        <v>7101</v>
      </c>
      <c r="C193" s="41" t="s">
        <v>193</v>
      </c>
      <c r="D193" s="5">
        <v>3900027</v>
      </c>
      <c r="E193" s="5">
        <v>4054313</v>
      </c>
      <c r="F193" s="5">
        <v>3190727</v>
      </c>
      <c r="G193" s="5">
        <v>2876404</v>
      </c>
      <c r="H193" s="5">
        <f t="shared" si="35"/>
        <v>3505368</v>
      </c>
      <c r="I193" s="6">
        <v>1247054.9600000002</v>
      </c>
      <c r="J193" s="7">
        <f t="shared" si="24"/>
        <v>0.355755789406419</v>
      </c>
      <c r="K193" s="6">
        <v>1767493.6</v>
      </c>
      <c r="L193" s="7">
        <f t="shared" si="25"/>
        <v>0.5042248345965388</v>
      </c>
      <c r="M193" s="13">
        <v>1124161</v>
      </c>
      <c r="N193" s="7">
        <f t="shared" si="26"/>
        <v>0.28824441471815454</v>
      </c>
      <c r="O193" s="6">
        <v>161130</v>
      </c>
      <c r="P193" s="6">
        <v>231793</v>
      </c>
      <c r="Q193" s="6">
        <v>73809</v>
      </c>
      <c r="R193" s="23">
        <v>0.5608</v>
      </c>
      <c r="S193" s="23">
        <v>0.6574</v>
      </c>
      <c r="T193" s="35">
        <f t="shared" si="34"/>
        <v>0.6091</v>
      </c>
      <c r="U193" s="13"/>
      <c r="W193" s="7">
        <v>0.18116754022727705</v>
      </c>
      <c r="X193" s="7">
        <f t="shared" si="27"/>
        <v>0.355755789406419</v>
      </c>
      <c r="Y193" s="7">
        <f t="shared" si="28"/>
        <v>0.5042248345965388</v>
      </c>
      <c r="Z193" s="7">
        <f t="shared" si="29"/>
        <v>0.28824441471815454</v>
      </c>
      <c r="AA193" s="8" t="str">
        <f t="shared" si="30"/>
        <v/>
      </c>
      <c r="AB193" s="22">
        <f t="shared" si="31"/>
        <v>0.6091</v>
      </c>
      <c r="AC193" s="8">
        <f t="shared" si="32"/>
        <v>5</v>
      </c>
    </row>
    <row r="194" spans="2:29" ht="15">
      <c r="B194" s="4">
        <v>7102</v>
      </c>
      <c r="C194" s="3" t="s">
        <v>194</v>
      </c>
      <c r="D194" s="5">
        <v>2912567</v>
      </c>
      <c r="E194" s="5">
        <v>4653398</v>
      </c>
      <c r="F194" s="5">
        <v>4071001</v>
      </c>
      <c r="G194" s="5">
        <v>4131367</v>
      </c>
      <c r="H194" s="5">
        <f t="shared" si="35"/>
        <v>3942083</v>
      </c>
      <c r="I194" s="6">
        <v>138968.41999999998</v>
      </c>
      <c r="J194" s="7">
        <f t="shared" si="24"/>
        <v>0.035252535271327365</v>
      </c>
      <c r="K194" s="6">
        <v>821977.07</v>
      </c>
      <c r="L194" s="7">
        <f t="shared" si="25"/>
        <v>0.20851338492872928</v>
      </c>
      <c r="M194" s="13">
        <v>77718</v>
      </c>
      <c r="N194" s="7">
        <f t="shared" si="26"/>
        <v>0.026683678006377193</v>
      </c>
      <c r="O194" s="6">
        <v>-330975</v>
      </c>
      <c r="P194" s="6">
        <v>1621446</v>
      </c>
      <c r="Q194" s="6">
        <v>37858</v>
      </c>
      <c r="R194" s="23">
        <v>0.687</v>
      </c>
      <c r="S194" s="23">
        <v>0.7578</v>
      </c>
      <c r="T194" s="35">
        <f t="shared" si="34"/>
        <v>0.7224</v>
      </c>
      <c r="U194" s="13"/>
      <c r="W194" s="7" t="s">
        <v>297</v>
      </c>
      <c r="X194" s="7" t="str">
        <f t="shared" si="27"/>
        <v/>
      </c>
      <c r="Y194" s="7" t="str">
        <f t="shared" si="28"/>
        <v/>
      </c>
      <c r="Z194" s="7" t="str">
        <f t="shared" si="29"/>
        <v/>
      </c>
      <c r="AA194" s="8" t="str">
        <f t="shared" si="30"/>
        <v/>
      </c>
      <c r="AB194" s="22" t="str">
        <f t="shared" si="31"/>
        <v/>
      </c>
      <c r="AC194" s="8">
        <f t="shared" si="32"/>
        <v>0</v>
      </c>
    </row>
    <row r="195" spans="2:29" ht="15">
      <c r="B195" s="40">
        <v>7103</v>
      </c>
      <c r="C195" s="41" t="s">
        <v>195</v>
      </c>
      <c r="D195" s="5">
        <v>8634449</v>
      </c>
      <c r="E195" s="5">
        <v>15305271</v>
      </c>
      <c r="F195" s="5">
        <v>6372348</v>
      </c>
      <c r="G195" s="5">
        <v>6721957</v>
      </c>
      <c r="H195" s="5">
        <f t="shared" si="35"/>
        <v>9258506</v>
      </c>
      <c r="I195" s="6">
        <v>2969272.21</v>
      </c>
      <c r="J195" s="7">
        <f aca="true" t="shared" si="36" ref="J195:J258">+I195/$H195</f>
        <v>0.320707488875635</v>
      </c>
      <c r="K195" s="6">
        <v>7082427.33</v>
      </c>
      <c r="L195" s="7">
        <f aca="true" t="shared" si="37" ref="L195:L258">+K195/$H195</f>
        <v>0.7649643830224877</v>
      </c>
      <c r="M195" s="13">
        <v>2456931</v>
      </c>
      <c r="N195" s="7">
        <f aca="true" t="shared" si="38" ref="N195:N258">+M195/D195</f>
        <v>0.28454983056822736</v>
      </c>
      <c r="O195" s="6">
        <v>1745669</v>
      </c>
      <c r="P195" s="6">
        <v>-81462</v>
      </c>
      <c r="Q195" s="6">
        <v>-388134</v>
      </c>
      <c r="R195" s="23">
        <v>0.882</v>
      </c>
      <c r="S195" s="23">
        <v>0.7148</v>
      </c>
      <c r="T195" s="35">
        <f t="shared" si="34"/>
        <v>0.7984</v>
      </c>
      <c r="U195" s="13"/>
      <c r="W195" s="7" t="s">
        <v>297</v>
      </c>
      <c r="X195" s="7">
        <f aca="true" t="shared" si="39" ref="X195:X258">IF(J195&gt;15%,J195,"")</f>
        <v>0.320707488875635</v>
      </c>
      <c r="Y195" s="7">
        <f aca="true" t="shared" si="40" ref="Y195:Y258">IF(L195&gt;50%,L195,"")</f>
        <v>0.7649643830224877</v>
      </c>
      <c r="Z195" s="7">
        <f aca="true" t="shared" si="41" ref="Z195:Z258">IF(N195&gt;5%,N195,"")</f>
        <v>0.28454983056822736</v>
      </c>
      <c r="AA195" s="8" t="str">
        <f aca="true" t="shared" si="42" ref="AA195:AA258">IF(AND(O195&lt;0,P195&lt;0,Q195&lt;0),1,"")</f>
        <v/>
      </c>
      <c r="AB195" s="22" t="str">
        <f aca="true" t="shared" si="43" ref="AB195:AB258">IF(T195&lt;T$268,T195,"")</f>
        <v/>
      </c>
      <c r="AC195" s="8">
        <f aca="true" t="shared" si="44" ref="AC195:AC258">COUNTIF(W195:AB195,"&gt;0")</f>
        <v>3</v>
      </c>
    </row>
    <row r="196" spans="2:29" ht="15">
      <c r="B196" s="40">
        <v>7104</v>
      </c>
      <c r="C196" s="41" t="s">
        <v>196</v>
      </c>
      <c r="D196" s="5">
        <v>7683052</v>
      </c>
      <c r="E196" s="5">
        <v>6222297</v>
      </c>
      <c r="F196" s="5">
        <v>5528013</v>
      </c>
      <c r="G196" s="5">
        <v>6360814</v>
      </c>
      <c r="H196" s="5">
        <f aca="true" t="shared" si="45" ref="H196:H227">ROUND((+D196+E196+F196+G196)/4,0)</f>
        <v>6448544</v>
      </c>
      <c r="I196" s="6">
        <v>7291370.699999999</v>
      </c>
      <c r="J196" s="7">
        <f t="shared" si="36"/>
        <v>1.1307003100234718</v>
      </c>
      <c r="K196" s="6">
        <v>166680</v>
      </c>
      <c r="L196" s="7">
        <f t="shared" si="37"/>
        <v>0.0258476952316678</v>
      </c>
      <c r="M196" s="13">
        <v>1341874</v>
      </c>
      <c r="N196" s="7">
        <f t="shared" si="38"/>
        <v>0.17465377040269933</v>
      </c>
      <c r="O196" s="6">
        <v>-460998</v>
      </c>
      <c r="P196" s="6">
        <v>269129</v>
      </c>
      <c r="Q196" s="6">
        <v>-728710</v>
      </c>
      <c r="R196" s="23">
        <v>0.7557</v>
      </c>
      <c r="S196" s="23">
        <v>0.7278</v>
      </c>
      <c r="T196" s="35">
        <f aca="true" t="shared" si="46" ref="T196:T259">+ROUND((R196+S196)/2,4)</f>
        <v>0.7418</v>
      </c>
      <c r="U196" s="13"/>
      <c r="W196" s="7">
        <v>0.16854754478756584</v>
      </c>
      <c r="X196" s="7">
        <f t="shared" si="39"/>
        <v>1.1307003100234718</v>
      </c>
      <c r="Y196" s="7" t="str">
        <f t="shared" si="40"/>
        <v/>
      </c>
      <c r="Z196" s="7">
        <f t="shared" si="41"/>
        <v>0.17465377040269933</v>
      </c>
      <c r="AA196" s="8" t="str">
        <f t="shared" si="42"/>
        <v/>
      </c>
      <c r="AB196" s="22" t="str">
        <f t="shared" si="43"/>
        <v/>
      </c>
      <c r="AC196" s="8">
        <f t="shared" si="44"/>
        <v>3</v>
      </c>
    </row>
    <row r="197" spans="2:29" ht="15">
      <c r="B197" s="4">
        <v>7105</v>
      </c>
      <c r="C197" s="3" t="s">
        <v>197</v>
      </c>
      <c r="D197" s="5">
        <v>9549810</v>
      </c>
      <c r="E197" s="5">
        <v>8403369</v>
      </c>
      <c r="F197" s="5">
        <v>9385993</v>
      </c>
      <c r="G197" s="5">
        <v>9634300</v>
      </c>
      <c r="H197" s="5">
        <f t="shared" si="45"/>
        <v>9243368</v>
      </c>
      <c r="I197" s="6">
        <v>1734861.9999999995</v>
      </c>
      <c r="J197" s="7">
        <f t="shared" si="36"/>
        <v>0.187687215309398</v>
      </c>
      <c r="K197" s="6">
        <v>2465072.69</v>
      </c>
      <c r="L197" s="7">
        <f t="shared" si="37"/>
        <v>0.26668555119735576</v>
      </c>
      <c r="M197" s="13">
        <v>970433</v>
      </c>
      <c r="N197" s="7">
        <f t="shared" si="38"/>
        <v>0.10161804266262889</v>
      </c>
      <c r="O197" s="6">
        <v>674445</v>
      </c>
      <c r="P197" s="6">
        <v>640053</v>
      </c>
      <c r="Q197" s="6">
        <v>-526589</v>
      </c>
      <c r="R197" s="23">
        <v>0.8295</v>
      </c>
      <c r="S197" s="23">
        <v>0.8022</v>
      </c>
      <c r="T197" s="35">
        <f t="shared" si="46"/>
        <v>0.8159</v>
      </c>
      <c r="U197" s="13"/>
      <c r="W197" s="7" t="s">
        <v>297</v>
      </c>
      <c r="X197" s="7">
        <f t="shared" si="39"/>
        <v>0.187687215309398</v>
      </c>
      <c r="Y197" s="7" t="str">
        <f t="shared" si="40"/>
        <v/>
      </c>
      <c r="Z197" s="7">
        <f t="shared" si="41"/>
        <v>0.10161804266262889</v>
      </c>
      <c r="AA197" s="8" t="str">
        <f t="shared" si="42"/>
        <v/>
      </c>
      <c r="AB197" s="22" t="str">
        <f t="shared" si="43"/>
        <v/>
      </c>
      <c r="AC197" s="8">
        <f t="shared" si="44"/>
        <v>2</v>
      </c>
    </row>
    <row r="198" spans="2:29" ht="15">
      <c r="B198" s="40">
        <v>7106</v>
      </c>
      <c r="C198" s="41" t="s">
        <v>198</v>
      </c>
      <c r="D198" s="5">
        <v>7561989</v>
      </c>
      <c r="E198" s="5">
        <v>13243340</v>
      </c>
      <c r="F198" s="5">
        <v>6299427</v>
      </c>
      <c r="G198" s="5">
        <v>5313597</v>
      </c>
      <c r="H198" s="5">
        <f t="shared" si="45"/>
        <v>8104588</v>
      </c>
      <c r="I198" s="6">
        <v>581884.4200000003</v>
      </c>
      <c r="J198" s="7">
        <f t="shared" si="36"/>
        <v>0.07179691552488544</v>
      </c>
      <c r="K198" s="6">
        <v>7089778.33</v>
      </c>
      <c r="L198" s="7">
        <f t="shared" si="37"/>
        <v>0.8747857793634914</v>
      </c>
      <c r="M198" s="13">
        <v>387734</v>
      </c>
      <c r="N198" s="7">
        <f t="shared" si="38"/>
        <v>0.05127407617228748</v>
      </c>
      <c r="O198" s="6">
        <v>132368</v>
      </c>
      <c r="P198" s="6">
        <v>455722</v>
      </c>
      <c r="Q198" s="6">
        <v>551551</v>
      </c>
      <c r="R198" s="23">
        <v>0.3843</v>
      </c>
      <c r="S198" s="23">
        <v>0.373</v>
      </c>
      <c r="T198" s="35">
        <f t="shared" si="46"/>
        <v>0.3787</v>
      </c>
      <c r="U198" s="13"/>
      <c r="W198" s="7" t="s">
        <v>297</v>
      </c>
      <c r="X198" s="7" t="str">
        <f t="shared" si="39"/>
        <v/>
      </c>
      <c r="Y198" s="7">
        <f t="shared" si="40"/>
        <v>0.8747857793634914</v>
      </c>
      <c r="Z198" s="7">
        <f t="shared" si="41"/>
        <v>0.05127407617228748</v>
      </c>
      <c r="AA198" s="8" t="str">
        <f t="shared" si="42"/>
        <v/>
      </c>
      <c r="AB198" s="22">
        <f t="shared" si="43"/>
        <v>0.3787</v>
      </c>
      <c r="AC198" s="8">
        <f t="shared" si="44"/>
        <v>3</v>
      </c>
    </row>
    <row r="199" spans="2:29" ht="15">
      <c r="B199" s="40">
        <v>7107</v>
      </c>
      <c r="C199" s="41" t="s">
        <v>199</v>
      </c>
      <c r="D199" s="5">
        <v>4437092</v>
      </c>
      <c r="E199" s="5">
        <v>8084916</v>
      </c>
      <c r="F199" s="5">
        <v>8018989</v>
      </c>
      <c r="G199" s="5">
        <v>4518569</v>
      </c>
      <c r="H199" s="5">
        <f t="shared" si="45"/>
        <v>6264892</v>
      </c>
      <c r="I199" s="6">
        <v>4416129.35</v>
      </c>
      <c r="J199" s="7">
        <f t="shared" si="36"/>
        <v>0.7049011140176079</v>
      </c>
      <c r="K199" s="6">
        <v>6880832.56</v>
      </c>
      <c r="L199" s="7">
        <f t="shared" si="37"/>
        <v>1.0983162295535183</v>
      </c>
      <c r="M199" s="13">
        <v>1310947</v>
      </c>
      <c r="N199" s="7">
        <f t="shared" si="38"/>
        <v>0.2954518409805341</v>
      </c>
      <c r="O199" s="6">
        <v>-292666</v>
      </c>
      <c r="P199" s="6">
        <v>600059</v>
      </c>
      <c r="Q199" s="6">
        <v>298240</v>
      </c>
      <c r="R199" s="23">
        <v>0.3714</v>
      </c>
      <c r="S199" s="23">
        <v>0.5224</v>
      </c>
      <c r="T199" s="35">
        <f t="shared" si="46"/>
        <v>0.4469</v>
      </c>
      <c r="U199" s="13"/>
      <c r="W199" s="7">
        <v>0.3534646756195193</v>
      </c>
      <c r="X199" s="7">
        <f t="shared" si="39"/>
        <v>0.7049011140176079</v>
      </c>
      <c r="Y199" s="7">
        <f t="shared" si="40"/>
        <v>1.0983162295535183</v>
      </c>
      <c r="Z199" s="7">
        <f t="shared" si="41"/>
        <v>0.2954518409805341</v>
      </c>
      <c r="AA199" s="8" t="str">
        <f t="shared" si="42"/>
        <v/>
      </c>
      <c r="AB199" s="22">
        <f t="shared" si="43"/>
        <v>0.4469</v>
      </c>
      <c r="AC199" s="8">
        <f t="shared" si="44"/>
        <v>5</v>
      </c>
    </row>
    <row r="200" spans="2:29" ht="15">
      <c r="B200" s="40">
        <v>7108</v>
      </c>
      <c r="C200" s="41" t="s">
        <v>200</v>
      </c>
      <c r="D200" s="5">
        <v>7678263</v>
      </c>
      <c r="E200" s="5">
        <v>8862731</v>
      </c>
      <c r="F200" s="5">
        <v>5722172</v>
      </c>
      <c r="G200" s="5">
        <v>7291805</v>
      </c>
      <c r="H200" s="5">
        <f t="shared" si="45"/>
        <v>7388743</v>
      </c>
      <c r="I200" s="6">
        <v>2708287.6799999997</v>
      </c>
      <c r="J200" s="7">
        <f t="shared" si="36"/>
        <v>0.36654241188250825</v>
      </c>
      <c r="K200" s="6">
        <v>1789761.57</v>
      </c>
      <c r="L200" s="7">
        <f t="shared" si="37"/>
        <v>0.2422281530160137</v>
      </c>
      <c r="M200" s="13">
        <v>910074</v>
      </c>
      <c r="N200" s="7">
        <f t="shared" si="38"/>
        <v>0.11852602600353752</v>
      </c>
      <c r="O200" s="6">
        <v>898583</v>
      </c>
      <c r="P200" s="6">
        <v>664443</v>
      </c>
      <c r="Q200" s="6">
        <v>-146616</v>
      </c>
      <c r="R200" s="23">
        <v>0.5587</v>
      </c>
      <c r="S200" s="23">
        <v>0.6935</v>
      </c>
      <c r="T200" s="35">
        <f t="shared" si="46"/>
        <v>0.6261</v>
      </c>
      <c r="U200" s="13"/>
      <c r="W200" s="7">
        <v>1.4842456844271161</v>
      </c>
      <c r="X200" s="7">
        <f t="shared" si="39"/>
        <v>0.36654241188250825</v>
      </c>
      <c r="Y200" s="7" t="str">
        <f t="shared" si="40"/>
        <v/>
      </c>
      <c r="Z200" s="7">
        <f t="shared" si="41"/>
        <v>0.11852602600353752</v>
      </c>
      <c r="AA200" s="8" t="str">
        <f t="shared" si="42"/>
        <v/>
      </c>
      <c r="AB200" s="22">
        <f t="shared" si="43"/>
        <v>0.6261</v>
      </c>
      <c r="AC200" s="8">
        <f t="shared" si="44"/>
        <v>4</v>
      </c>
    </row>
    <row r="201" spans="2:29" ht="15">
      <c r="B201" s="40">
        <v>7109</v>
      </c>
      <c r="C201" s="41" t="s">
        <v>192</v>
      </c>
      <c r="D201" s="5">
        <v>36338029</v>
      </c>
      <c r="E201" s="5">
        <v>33126267</v>
      </c>
      <c r="F201" s="5">
        <v>31003248</v>
      </c>
      <c r="G201" s="5">
        <v>34044847</v>
      </c>
      <c r="H201" s="5">
        <f t="shared" si="45"/>
        <v>33628098</v>
      </c>
      <c r="I201" s="6">
        <v>5286482.299999997</v>
      </c>
      <c r="J201" s="7">
        <f t="shared" si="36"/>
        <v>0.15720432062497253</v>
      </c>
      <c r="K201" s="6">
        <v>72032875.82</v>
      </c>
      <c r="L201" s="7">
        <f t="shared" si="37"/>
        <v>2.1420443053306193</v>
      </c>
      <c r="M201" s="13">
        <v>4114802</v>
      </c>
      <c r="N201" s="7">
        <f t="shared" si="38"/>
        <v>0.11323679663528256</v>
      </c>
      <c r="O201" s="6">
        <v>-1111066</v>
      </c>
      <c r="P201" s="6">
        <v>5944358</v>
      </c>
      <c r="Q201" s="6">
        <v>-3819426</v>
      </c>
      <c r="R201" s="23">
        <v>0.6211</v>
      </c>
      <c r="S201" s="23">
        <v>0.6129</v>
      </c>
      <c r="T201" s="35">
        <f t="shared" si="46"/>
        <v>0.617</v>
      </c>
      <c r="U201" s="13"/>
      <c r="W201" s="7" t="s">
        <v>297</v>
      </c>
      <c r="X201" s="7">
        <f t="shared" si="39"/>
        <v>0.15720432062497253</v>
      </c>
      <c r="Y201" s="7">
        <f t="shared" si="40"/>
        <v>2.1420443053306193</v>
      </c>
      <c r="Z201" s="7">
        <f t="shared" si="41"/>
        <v>0.11323679663528256</v>
      </c>
      <c r="AA201" s="8" t="str">
        <f t="shared" si="42"/>
        <v/>
      </c>
      <c r="AB201" s="22">
        <f t="shared" si="43"/>
        <v>0.617</v>
      </c>
      <c r="AC201" s="8">
        <f t="shared" si="44"/>
        <v>4</v>
      </c>
    </row>
    <row r="202" spans="2:29" ht="15">
      <c r="B202" s="40">
        <v>7110</v>
      </c>
      <c r="C202" s="41" t="s">
        <v>201</v>
      </c>
      <c r="D202" s="5">
        <v>7287348</v>
      </c>
      <c r="E202" s="5">
        <v>8413213</v>
      </c>
      <c r="F202" s="5">
        <v>6034031</v>
      </c>
      <c r="G202" s="5">
        <v>7166780</v>
      </c>
      <c r="H202" s="5">
        <f t="shared" si="45"/>
        <v>7225343</v>
      </c>
      <c r="I202" s="6">
        <v>2069151.530000001</v>
      </c>
      <c r="J202" s="7">
        <f t="shared" si="36"/>
        <v>0.28637415967657187</v>
      </c>
      <c r="K202" s="6">
        <v>7908409.46</v>
      </c>
      <c r="L202" s="7">
        <f t="shared" si="37"/>
        <v>1.0945375825064636</v>
      </c>
      <c r="M202" s="13">
        <v>1003416</v>
      </c>
      <c r="N202" s="7">
        <f t="shared" si="38"/>
        <v>0.137692889100397</v>
      </c>
      <c r="O202" s="6">
        <v>211087</v>
      </c>
      <c r="P202" s="6">
        <v>799840</v>
      </c>
      <c r="Q202" s="6">
        <v>-188811</v>
      </c>
      <c r="R202" s="23">
        <v>0.6341</v>
      </c>
      <c r="S202" s="23">
        <v>0.7068</v>
      </c>
      <c r="T202" s="35">
        <f t="shared" si="46"/>
        <v>0.6705</v>
      </c>
      <c r="U202" s="13"/>
      <c r="W202" s="7" t="s">
        <v>297</v>
      </c>
      <c r="X202" s="7">
        <f t="shared" si="39"/>
        <v>0.28637415967657187</v>
      </c>
      <c r="Y202" s="7">
        <f t="shared" si="40"/>
        <v>1.0945375825064636</v>
      </c>
      <c r="Z202" s="7">
        <f t="shared" si="41"/>
        <v>0.137692889100397</v>
      </c>
      <c r="AA202" s="8" t="str">
        <f t="shared" si="42"/>
        <v/>
      </c>
      <c r="AB202" s="22" t="str">
        <f t="shared" si="43"/>
        <v/>
      </c>
      <c r="AC202" s="8">
        <f t="shared" si="44"/>
        <v>3</v>
      </c>
    </row>
    <row r="203" spans="1:29" ht="15">
      <c r="A203" s="3" t="s">
        <v>202</v>
      </c>
      <c r="B203" s="4">
        <v>7225</v>
      </c>
      <c r="C203" s="3" t="s">
        <v>203</v>
      </c>
      <c r="D203" s="5">
        <v>931091136</v>
      </c>
      <c r="E203" s="5">
        <v>921325501</v>
      </c>
      <c r="F203" s="5">
        <v>848132547</v>
      </c>
      <c r="G203" s="5">
        <v>804448222</v>
      </c>
      <c r="H203" s="5">
        <f t="shared" si="45"/>
        <v>876249352</v>
      </c>
      <c r="I203" s="6">
        <v>97471720.11000001</v>
      </c>
      <c r="J203" s="7">
        <f t="shared" si="36"/>
        <v>0.11123742332878782</v>
      </c>
      <c r="K203" s="6">
        <v>214535710.95</v>
      </c>
      <c r="L203" s="7">
        <f t="shared" si="37"/>
        <v>0.24483408799142825</v>
      </c>
      <c r="M203" s="13">
        <v>1259497</v>
      </c>
      <c r="N203" s="7">
        <f t="shared" si="38"/>
        <v>0.0013527107619248134</v>
      </c>
      <c r="O203" s="6">
        <v>19227161</v>
      </c>
      <c r="P203" s="6">
        <v>-84180951</v>
      </c>
      <c r="Q203" s="6">
        <v>-35734432</v>
      </c>
      <c r="R203" s="23">
        <v>0.6675</v>
      </c>
      <c r="S203" s="23">
        <v>0.6982</v>
      </c>
      <c r="T203" s="35">
        <f t="shared" si="46"/>
        <v>0.6829</v>
      </c>
      <c r="U203" s="13"/>
      <c r="W203" s="7" t="s">
        <v>297</v>
      </c>
      <c r="X203" s="7" t="str">
        <f t="shared" si="39"/>
        <v/>
      </c>
      <c r="Y203" s="7" t="str">
        <f t="shared" si="40"/>
        <v/>
      </c>
      <c r="Z203" s="7" t="str">
        <f t="shared" si="41"/>
        <v/>
      </c>
      <c r="AA203" s="8" t="str">
        <f t="shared" si="42"/>
        <v/>
      </c>
      <c r="AB203" s="22" t="str">
        <f t="shared" si="43"/>
        <v/>
      </c>
      <c r="AC203" s="8">
        <f t="shared" si="44"/>
        <v>0</v>
      </c>
    </row>
    <row r="204" spans="1:29" ht="15">
      <c r="A204" s="3" t="s">
        <v>204</v>
      </c>
      <c r="B204" s="4">
        <v>7301</v>
      </c>
      <c r="C204" s="3" t="s">
        <v>205</v>
      </c>
      <c r="D204" s="5">
        <v>1140145</v>
      </c>
      <c r="E204" s="5">
        <v>1895222</v>
      </c>
      <c r="F204" s="5">
        <v>1163660</v>
      </c>
      <c r="G204" s="5">
        <v>1087976</v>
      </c>
      <c r="H204" s="5">
        <f t="shared" si="45"/>
        <v>1321751</v>
      </c>
      <c r="I204" s="6">
        <v>16165.770000000002</v>
      </c>
      <c r="J204" s="7">
        <f t="shared" si="36"/>
        <v>0.012230571416250112</v>
      </c>
      <c r="K204" s="6">
        <v>141466.72</v>
      </c>
      <c r="L204" s="7">
        <f t="shared" si="37"/>
        <v>0.1070297809496645</v>
      </c>
      <c r="M204" s="13">
        <v>8315</v>
      </c>
      <c r="N204" s="7">
        <f t="shared" si="38"/>
        <v>0.007292932039345872</v>
      </c>
      <c r="O204" s="6">
        <v>-134924</v>
      </c>
      <c r="P204" s="6">
        <v>421029</v>
      </c>
      <c r="Q204" s="6">
        <v>42564</v>
      </c>
      <c r="R204" s="23">
        <v>0.5902</v>
      </c>
      <c r="S204" s="23">
        <v>0.6863</v>
      </c>
      <c r="T204" s="35">
        <f t="shared" si="46"/>
        <v>0.6383</v>
      </c>
      <c r="U204" s="13"/>
      <c r="W204" s="7" t="s">
        <v>297</v>
      </c>
      <c r="X204" s="7" t="str">
        <f t="shared" si="39"/>
        <v/>
      </c>
      <c r="Y204" s="7" t="str">
        <f t="shared" si="40"/>
        <v/>
      </c>
      <c r="Z204" s="7" t="str">
        <f t="shared" si="41"/>
        <v/>
      </c>
      <c r="AA204" s="8" t="str">
        <f t="shared" si="42"/>
        <v/>
      </c>
      <c r="AB204" s="22">
        <f t="shared" si="43"/>
        <v>0.6383</v>
      </c>
      <c r="AC204" s="8">
        <f t="shared" si="44"/>
        <v>1</v>
      </c>
    </row>
    <row r="205" spans="2:29" ht="15">
      <c r="B205" s="4">
        <v>7302</v>
      </c>
      <c r="C205" s="3" t="s">
        <v>206</v>
      </c>
      <c r="D205" s="5">
        <v>6424062</v>
      </c>
      <c r="E205" s="5">
        <v>4640888</v>
      </c>
      <c r="F205" s="5">
        <v>4403837</v>
      </c>
      <c r="G205" s="5">
        <v>4066471</v>
      </c>
      <c r="H205" s="5">
        <f t="shared" si="45"/>
        <v>4883815</v>
      </c>
      <c r="I205" s="6">
        <v>75067.19</v>
      </c>
      <c r="J205" s="7">
        <f t="shared" si="36"/>
        <v>0.01537060474239913</v>
      </c>
      <c r="K205" s="6">
        <v>1132090.63</v>
      </c>
      <c r="L205" s="7">
        <f t="shared" si="37"/>
        <v>0.23180456876437783</v>
      </c>
      <c r="M205" s="13">
        <v>0</v>
      </c>
      <c r="N205" s="7">
        <f t="shared" si="38"/>
        <v>0</v>
      </c>
      <c r="O205" s="6">
        <v>548306</v>
      </c>
      <c r="P205" s="6">
        <v>899409</v>
      </c>
      <c r="Q205" s="6">
        <v>-107638</v>
      </c>
      <c r="R205" s="23">
        <v>0.5923</v>
      </c>
      <c r="S205" s="23">
        <v>0.4724</v>
      </c>
      <c r="T205" s="35">
        <f t="shared" si="46"/>
        <v>0.5324</v>
      </c>
      <c r="U205" s="13"/>
      <c r="W205" s="7" t="s">
        <v>297</v>
      </c>
      <c r="X205" s="7" t="str">
        <f t="shared" si="39"/>
        <v/>
      </c>
      <c r="Y205" s="7" t="str">
        <f t="shared" si="40"/>
        <v/>
      </c>
      <c r="Z205" s="7" t="str">
        <f t="shared" si="41"/>
        <v/>
      </c>
      <c r="AA205" s="8" t="str">
        <f t="shared" si="42"/>
        <v/>
      </c>
      <c r="AB205" s="22">
        <f t="shared" si="43"/>
        <v>0.5324</v>
      </c>
      <c r="AC205" s="8">
        <f t="shared" si="44"/>
        <v>1</v>
      </c>
    </row>
    <row r="206" spans="2:29" ht="15">
      <c r="B206" s="4">
        <v>7303</v>
      </c>
      <c r="C206" s="3" t="s">
        <v>207</v>
      </c>
      <c r="D206" s="5">
        <v>18504253</v>
      </c>
      <c r="E206" s="5">
        <v>20635609</v>
      </c>
      <c r="F206" s="5">
        <v>19979344</v>
      </c>
      <c r="G206" s="5">
        <v>17011549</v>
      </c>
      <c r="H206" s="5">
        <f t="shared" si="45"/>
        <v>19032689</v>
      </c>
      <c r="I206" s="6">
        <v>195983.11999999982</v>
      </c>
      <c r="J206" s="7">
        <f t="shared" si="36"/>
        <v>0.010297185016788737</v>
      </c>
      <c r="K206" s="6">
        <v>637405.14</v>
      </c>
      <c r="L206" s="7">
        <f t="shared" si="37"/>
        <v>0.033490020248846605</v>
      </c>
      <c r="M206" s="13">
        <v>0</v>
      </c>
      <c r="N206" s="7">
        <f t="shared" si="38"/>
        <v>0</v>
      </c>
      <c r="O206" s="6">
        <v>-2438559</v>
      </c>
      <c r="P206" s="6">
        <v>1073281</v>
      </c>
      <c r="Q206" s="6">
        <v>821117</v>
      </c>
      <c r="R206" s="23">
        <v>0.773</v>
      </c>
      <c r="S206" s="23">
        <v>0.6633</v>
      </c>
      <c r="T206" s="35">
        <f t="shared" si="46"/>
        <v>0.7182</v>
      </c>
      <c r="U206" s="13"/>
      <c r="W206" s="7" t="s">
        <v>297</v>
      </c>
      <c r="X206" s="7" t="str">
        <f t="shared" si="39"/>
        <v/>
      </c>
      <c r="Y206" s="7" t="str">
        <f t="shared" si="40"/>
        <v/>
      </c>
      <c r="Z206" s="7" t="str">
        <f t="shared" si="41"/>
        <v/>
      </c>
      <c r="AA206" s="8" t="str">
        <f t="shared" si="42"/>
        <v/>
      </c>
      <c r="AB206" s="22" t="str">
        <f t="shared" si="43"/>
        <v/>
      </c>
      <c r="AC206" s="8">
        <f t="shared" si="44"/>
        <v>0</v>
      </c>
    </row>
    <row r="207" spans="2:29" ht="15">
      <c r="B207" s="4">
        <v>7304</v>
      </c>
      <c r="C207" s="3" t="s">
        <v>208</v>
      </c>
      <c r="D207" s="5">
        <v>4073994</v>
      </c>
      <c r="E207" s="5">
        <v>5880831</v>
      </c>
      <c r="F207" s="5">
        <v>2801370</v>
      </c>
      <c r="G207" s="5">
        <v>3006076</v>
      </c>
      <c r="H207" s="5">
        <f t="shared" si="45"/>
        <v>3940568</v>
      </c>
      <c r="I207" s="6">
        <v>38119.130000000034</v>
      </c>
      <c r="J207" s="7">
        <f t="shared" si="36"/>
        <v>0.009673511534377793</v>
      </c>
      <c r="K207" s="6">
        <v>533944.72</v>
      </c>
      <c r="L207" s="7">
        <f t="shared" si="37"/>
        <v>0.13549943053894767</v>
      </c>
      <c r="M207" s="13">
        <v>0</v>
      </c>
      <c r="N207" s="7">
        <f t="shared" si="38"/>
        <v>0</v>
      </c>
      <c r="O207" s="6">
        <v>964436</v>
      </c>
      <c r="P207" s="6">
        <v>-947837</v>
      </c>
      <c r="Q207" s="6">
        <v>920284</v>
      </c>
      <c r="R207" s="23">
        <v>0.72</v>
      </c>
      <c r="S207" s="23">
        <v>0.6592</v>
      </c>
      <c r="T207" s="35">
        <f t="shared" si="46"/>
        <v>0.6896</v>
      </c>
      <c r="U207" s="13"/>
      <c r="W207" s="7" t="s">
        <v>297</v>
      </c>
      <c r="X207" s="7" t="str">
        <f t="shared" si="39"/>
        <v/>
      </c>
      <c r="Y207" s="7" t="str">
        <f t="shared" si="40"/>
        <v/>
      </c>
      <c r="Z207" s="7" t="str">
        <f t="shared" si="41"/>
        <v/>
      </c>
      <c r="AA207" s="8" t="str">
        <f t="shared" si="42"/>
        <v/>
      </c>
      <c r="AB207" s="22" t="str">
        <f t="shared" si="43"/>
        <v/>
      </c>
      <c r="AC207" s="8">
        <f t="shared" si="44"/>
        <v>0</v>
      </c>
    </row>
    <row r="208" spans="2:29" ht="15">
      <c r="B208" s="4">
        <v>7305</v>
      </c>
      <c r="C208" s="3" t="s">
        <v>209</v>
      </c>
      <c r="D208" s="5">
        <v>4802422</v>
      </c>
      <c r="E208" s="5">
        <v>6380722</v>
      </c>
      <c r="F208" s="5">
        <v>3726114</v>
      </c>
      <c r="G208" s="5">
        <v>3510135</v>
      </c>
      <c r="H208" s="5">
        <f t="shared" si="45"/>
        <v>4604848</v>
      </c>
      <c r="I208" s="6">
        <v>46756.83000000006</v>
      </c>
      <c r="J208" s="7">
        <f t="shared" si="36"/>
        <v>0.010153827010142367</v>
      </c>
      <c r="K208" s="6">
        <v>153586.46</v>
      </c>
      <c r="L208" s="7">
        <f t="shared" si="37"/>
        <v>0.033353209487044955</v>
      </c>
      <c r="M208" s="13">
        <v>0</v>
      </c>
      <c r="N208" s="7">
        <f t="shared" si="38"/>
        <v>0</v>
      </c>
      <c r="O208" s="6">
        <v>-190324</v>
      </c>
      <c r="P208" s="6">
        <v>1154121</v>
      </c>
      <c r="Q208" s="6">
        <v>-184170</v>
      </c>
      <c r="R208" s="23">
        <v>0.7082</v>
      </c>
      <c r="S208" s="23">
        <v>0.6098</v>
      </c>
      <c r="T208" s="35">
        <f t="shared" si="46"/>
        <v>0.659</v>
      </c>
      <c r="U208" s="13"/>
      <c r="W208" s="7" t="s">
        <v>297</v>
      </c>
      <c r="X208" s="7" t="str">
        <f t="shared" si="39"/>
        <v/>
      </c>
      <c r="Y208" s="7" t="str">
        <f t="shared" si="40"/>
        <v/>
      </c>
      <c r="Z208" s="7" t="str">
        <f t="shared" si="41"/>
        <v/>
      </c>
      <c r="AA208" s="8" t="str">
        <f t="shared" si="42"/>
        <v/>
      </c>
      <c r="AB208" s="22" t="str">
        <f t="shared" si="43"/>
        <v/>
      </c>
      <c r="AC208" s="8">
        <f t="shared" si="44"/>
        <v>0</v>
      </c>
    </row>
    <row r="209" spans="2:29" ht="15">
      <c r="B209" s="4">
        <v>7306</v>
      </c>
      <c r="C209" s="3" t="s">
        <v>210</v>
      </c>
      <c r="D209" s="5">
        <v>4929295</v>
      </c>
      <c r="E209" s="5">
        <v>4002438</v>
      </c>
      <c r="F209" s="5">
        <v>3988968</v>
      </c>
      <c r="G209" s="5">
        <v>3109192</v>
      </c>
      <c r="H209" s="5">
        <f t="shared" si="45"/>
        <v>4007473</v>
      </c>
      <c r="I209" s="6">
        <v>47814.84000000006</v>
      </c>
      <c r="J209" s="7">
        <f t="shared" si="36"/>
        <v>0.01193141912621746</v>
      </c>
      <c r="K209" s="6">
        <v>450737.54</v>
      </c>
      <c r="L209" s="7">
        <f t="shared" si="37"/>
        <v>0.11247425497314642</v>
      </c>
      <c r="M209" s="13">
        <v>0</v>
      </c>
      <c r="N209" s="7">
        <f t="shared" si="38"/>
        <v>0</v>
      </c>
      <c r="O209" s="6">
        <v>83803</v>
      </c>
      <c r="P209" s="6">
        <v>119367</v>
      </c>
      <c r="Q209" s="6">
        <v>128774</v>
      </c>
      <c r="R209" s="23">
        <v>0.5346</v>
      </c>
      <c r="S209" s="23">
        <v>0.6917</v>
      </c>
      <c r="T209" s="35">
        <f t="shared" si="46"/>
        <v>0.6132</v>
      </c>
      <c r="U209" s="13"/>
      <c r="W209" s="7" t="s">
        <v>297</v>
      </c>
      <c r="X209" s="7" t="str">
        <f t="shared" si="39"/>
        <v/>
      </c>
      <c r="Y209" s="7" t="str">
        <f t="shared" si="40"/>
        <v/>
      </c>
      <c r="Z209" s="7" t="str">
        <f t="shared" si="41"/>
        <v/>
      </c>
      <c r="AA209" s="8" t="str">
        <f t="shared" si="42"/>
        <v/>
      </c>
      <c r="AB209" s="22">
        <f t="shared" si="43"/>
        <v>0.6132</v>
      </c>
      <c r="AC209" s="8">
        <f t="shared" si="44"/>
        <v>1</v>
      </c>
    </row>
    <row r="210" spans="2:29" ht="15">
      <c r="B210" s="4">
        <v>7307</v>
      </c>
      <c r="C210" s="3" t="s">
        <v>211</v>
      </c>
      <c r="D210" s="5">
        <v>3789261</v>
      </c>
      <c r="E210" s="5">
        <v>3469193</v>
      </c>
      <c r="F210" s="5">
        <v>3572653</v>
      </c>
      <c r="G210" s="5">
        <v>3357641</v>
      </c>
      <c r="H210" s="5">
        <f t="shared" si="45"/>
        <v>3547187</v>
      </c>
      <c r="I210" s="6">
        <v>88423.90999999989</v>
      </c>
      <c r="J210" s="7">
        <f t="shared" si="36"/>
        <v>0.024927896386629712</v>
      </c>
      <c r="K210" s="6">
        <v>524085.1</v>
      </c>
      <c r="L210" s="7">
        <f t="shared" si="37"/>
        <v>0.14774667927008076</v>
      </c>
      <c r="M210" s="13">
        <v>0</v>
      </c>
      <c r="N210" s="7">
        <f t="shared" si="38"/>
        <v>0</v>
      </c>
      <c r="O210" s="6">
        <v>-141307</v>
      </c>
      <c r="P210" s="6">
        <v>130781</v>
      </c>
      <c r="Q210" s="6">
        <v>889885</v>
      </c>
      <c r="R210" s="23">
        <v>0.6521</v>
      </c>
      <c r="S210" s="23">
        <v>0.5735</v>
      </c>
      <c r="T210" s="35">
        <f t="shared" si="46"/>
        <v>0.6128</v>
      </c>
      <c r="U210" s="13"/>
      <c r="W210" s="7" t="s">
        <v>297</v>
      </c>
      <c r="X210" s="7" t="str">
        <f t="shared" si="39"/>
        <v/>
      </c>
      <c r="Y210" s="7" t="str">
        <f t="shared" si="40"/>
        <v/>
      </c>
      <c r="Z210" s="7" t="str">
        <f t="shared" si="41"/>
        <v/>
      </c>
      <c r="AA210" s="8" t="str">
        <f t="shared" si="42"/>
        <v/>
      </c>
      <c r="AB210" s="22">
        <f t="shared" si="43"/>
        <v>0.6128</v>
      </c>
      <c r="AC210" s="8">
        <f t="shared" si="44"/>
        <v>1</v>
      </c>
    </row>
    <row r="211" spans="2:29" ht="15">
      <c r="B211" s="4">
        <v>7308</v>
      </c>
      <c r="C211" s="3" t="s">
        <v>212</v>
      </c>
      <c r="D211" s="5">
        <v>15033106</v>
      </c>
      <c r="E211" s="5">
        <v>15142920</v>
      </c>
      <c r="F211" s="5">
        <v>13476706</v>
      </c>
      <c r="G211" s="5">
        <v>12245100</v>
      </c>
      <c r="H211" s="5">
        <f t="shared" si="45"/>
        <v>13974458</v>
      </c>
      <c r="I211" s="6">
        <v>903197.6799999999</v>
      </c>
      <c r="J211" s="7">
        <f t="shared" si="36"/>
        <v>0.0646320365340824</v>
      </c>
      <c r="K211" s="6">
        <v>7865063.37</v>
      </c>
      <c r="L211" s="7">
        <f t="shared" si="37"/>
        <v>0.5628170602394741</v>
      </c>
      <c r="M211" s="13">
        <v>566441</v>
      </c>
      <c r="N211" s="7">
        <f t="shared" si="38"/>
        <v>0.037679572005944746</v>
      </c>
      <c r="O211" s="6">
        <v>1694129</v>
      </c>
      <c r="P211" s="6">
        <v>875589</v>
      </c>
      <c r="Q211" s="6">
        <v>-263393</v>
      </c>
      <c r="R211" s="23">
        <v>0.8059</v>
      </c>
      <c r="S211" s="23">
        <v>0.6257</v>
      </c>
      <c r="T211" s="35">
        <f t="shared" si="46"/>
        <v>0.7158</v>
      </c>
      <c r="U211" s="13"/>
      <c r="W211" s="7" t="s">
        <v>297</v>
      </c>
      <c r="X211" s="7" t="str">
        <f t="shared" si="39"/>
        <v/>
      </c>
      <c r="Y211" s="7">
        <f t="shared" si="40"/>
        <v>0.5628170602394741</v>
      </c>
      <c r="Z211" s="7" t="str">
        <f t="shared" si="41"/>
        <v/>
      </c>
      <c r="AA211" s="8" t="str">
        <f t="shared" si="42"/>
        <v/>
      </c>
      <c r="AB211" s="22" t="str">
        <f t="shared" si="43"/>
        <v/>
      </c>
      <c r="AC211" s="8">
        <f t="shared" si="44"/>
        <v>1</v>
      </c>
    </row>
    <row r="212" spans="2:29" ht="15">
      <c r="B212" s="4">
        <v>7309</v>
      </c>
      <c r="C212" s="3" t="s">
        <v>213</v>
      </c>
      <c r="D212" s="5">
        <v>11519904</v>
      </c>
      <c r="E212" s="5">
        <v>10191588</v>
      </c>
      <c r="F212" s="5">
        <v>11056002</v>
      </c>
      <c r="G212" s="5">
        <v>12545947</v>
      </c>
      <c r="H212" s="5">
        <f t="shared" si="45"/>
        <v>11328360</v>
      </c>
      <c r="I212" s="6">
        <v>649134.8200000002</v>
      </c>
      <c r="J212" s="7">
        <f t="shared" si="36"/>
        <v>0.05730174711961839</v>
      </c>
      <c r="K212" s="6">
        <v>1623162.66</v>
      </c>
      <c r="L212" s="7">
        <f t="shared" si="37"/>
        <v>0.14328311070622754</v>
      </c>
      <c r="M212" s="13">
        <v>256380</v>
      </c>
      <c r="N212" s="7">
        <f t="shared" si="38"/>
        <v>0.02225539379494829</v>
      </c>
      <c r="O212" s="6">
        <v>138258</v>
      </c>
      <c r="P212" s="6">
        <v>1236847</v>
      </c>
      <c r="Q212" s="6">
        <v>-274208</v>
      </c>
      <c r="R212" s="23">
        <v>0.8149</v>
      </c>
      <c r="S212" s="23">
        <v>0.7295</v>
      </c>
      <c r="T212" s="35">
        <f t="shared" si="46"/>
        <v>0.7722</v>
      </c>
      <c r="U212" s="13"/>
      <c r="W212" s="7">
        <v>0.4707782456771209</v>
      </c>
      <c r="X212" s="7" t="str">
        <f t="shared" si="39"/>
        <v/>
      </c>
      <c r="Y212" s="7" t="str">
        <f t="shared" si="40"/>
        <v/>
      </c>
      <c r="Z212" s="7" t="str">
        <f t="shared" si="41"/>
        <v/>
      </c>
      <c r="AA212" s="8" t="str">
        <f t="shared" si="42"/>
        <v/>
      </c>
      <c r="AB212" s="22" t="str">
        <f t="shared" si="43"/>
        <v/>
      </c>
      <c r="AC212" s="8">
        <f t="shared" si="44"/>
        <v>1</v>
      </c>
    </row>
    <row r="213" spans="2:29" ht="15">
      <c r="B213" s="4">
        <v>7310</v>
      </c>
      <c r="C213" s="3" t="s">
        <v>214</v>
      </c>
      <c r="D213" s="5">
        <v>6090420</v>
      </c>
      <c r="E213" s="5">
        <v>6697905</v>
      </c>
      <c r="F213" s="5">
        <v>4676032</v>
      </c>
      <c r="G213" s="5">
        <v>4057617</v>
      </c>
      <c r="H213" s="5">
        <f t="shared" si="45"/>
        <v>5380494</v>
      </c>
      <c r="I213" s="6">
        <v>474991.3599999999</v>
      </c>
      <c r="J213" s="7">
        <f t="shared" si="36"/>
        <v>0.08828025084685531</v>
      </c>
      <c r="K213" s="6">
        <v>615838.81</v>
      </c>
      <c r="L213" s="7">
        <f t="shared" si="37"/>
        <v>0.11445767061537473</v>
      </c>
      <c r="M213" s="13">
        <v>376032</v>
      </c>
      <c r="N213" s="7">
        <f t="shared" si="38"/>
        <v>0.0617415547696218</v>
      </c>
      <c r="O213" s="6">
        <v>-660762</v>
      </c>
      <c r="P213" s="6">
        <v>-7388</v>
      </c>
      <c r="Q213" s="6">
        <v>214597</v>
      </c>
      <c r="R213" s="23">
        <v>0.9479</v>
      </c>
      <c r="S213" s="23">
        <v>0.702</v>
      </c>
      <c r="T213" s="35">
        <f t="shared" si="46"/>
        <v>0.825</v>
      </c>
      <c r="U213" s="13"/>
      <c r="W213" s="7" t="s">
        <v>297</v>
      </c>
      <c r="X213" s="7" t="str">
        <f t="shared" si="39"/>
        <v/>
      </c>
      <c r="Y213" s="7" t="str">
        <f t="shared" si="40"/>
        <v/>
      </c>
      <c r="Z213" s="7">
        <f t="shared" si="41"/>
        <v>0.0617415547696218</v>
      </c>
      <c r="AA213" s="8" t="str">
        <f t="shared" si="42"/>
        <v/>
      </c>
      <c r="AB213" s="22" t="str">
        <f t="shared" si="43"/>
        <v/>
      </c>
      <c r="AC213" s="8">
        <f t="shared" si="44"/>
        <v>1</v>
      </c>
    </row>
    <row r="214" spans="2:29" ht="15">
      <c r="B214" s="4">
        <v>7311</v>
      </c>
      <c r="C214" s="3" t="s">
        <v>215</v>
      </c>
      <c r="D214" s="5">
        <v>11541801</v>
      </c>
      <c r="E214" s="5">
        <v>10891794</v>
      </c>
      <c r="F214" s="5">
        <v>10401247</v>
      </c>
      <c r="G214" s="5">
        <v>9440886</v>
      </c>
      <c r="H214" s="5">
        <f t="shared" si="45"/>
        <v>10568932</v>
      </c>
      <c r="I214" s="6">
        <v>49968.21999999958</v>
      </c>
      <c r="J214" s="7">
        <f t="shared" si="36"/>
        <v>0.004727840050442143</v>
      </c>
      <c r="K214" s="6">
        <v>470691.72</v>
      </c>
      <c r="L214" s="7">
        <f t="shared" si="37"/>
        <v>0.044535410011153444</v>
      </c>
      <c r="M214" s="13">
        <v>0</v>
      </c>
      <c r="N214" s="7">
        <f t="shared" si="38"/>
        <v>0</v>
      </c>
      <c r="O214" s="6">
        <v>-482089</v>
      </c>
      <c r="P214" s="6">
        <v>231511</v>
      </c>
      <c r="Q214" s="6">
        <v>514101</v>
      </c>
      <c r="R214" s="23">
        <v>0.7436</v>
      </c>
      <c r="S214" s="23">
        <v>0.6454</v>
      </c>
      <c r="T214" s="35">
        <f t="shared" si="46"/>
        <v>0.6945</v>
      </c>
      <c r="U214" s="13"/>
      <c r="W214" s="7" t="s">
        <v>297</v>
      </c>
      <c r="X214" s="7" t="str">
        <f t="shared" si="39"/>
        <v/>
      </c>
      <c r="Y214" s="7" t="str">
        <f t="shared" si="40"/>
        <v/>
      </c>
      <c r="Z214" s="7" t="str">
        <f t="shared" si="41"/>
        <v/>
      </c>
      <c r="AA214" s="8" t="str">
        <f t="shared" si="42"/>
        <v/>
      </c>
      <c r="AB214" s="22" t="str">
        <f t="shared" si="43"/>
        <v/>
      </c>
      <c r="AC214" s="8">
        <f t="shared" si="44"/>
        <v>0</v>
      </c>
    </row>
    <row r="215" spans="2:29" ht="15">
      <c r="B215" s="4">
        <v>7312</v>
      </c>
      <c r="C215" s="3" t="s">
        <v>216</v>
      </c>
      <c r="D215" s="5">
        <v>3849013</v>
      </c>
      <c r="E215" s="5">
        <v>3022019</v>
      </c>
      <c r="F215" s="5">
        <v>3255583</v>
      </c>
      <c r="G215" s="5">
        <v>2804869</v>
      </c>
      <c r="H215" s="5">
        <f t="shared" si="45"/>
        <v>3232871</v>
      </c>
      <c r="I215" s="6">
        <v>57503.93000000001</v>
      </c>
      <c r="J215" s="7">
        <f t="shared" si="36"/>
        <v>0.017787264013936842</v>
      </c>
      <c r="K215" s="6">
        <v>284450.53</v>
      </c>
      <c r="L215" s="7">
        <f t="shared" si="37"/>
        <v>0.08798697195155639</v>
      </c>
      <c r="M215" s="13">
        <v>0</v>
      </c>
      <c r="N215" s="7">
        <f t="shared" si="38"/>
        <v>0</v>
      </c>
      <c r="O215" s="6">
        <v>829606</v>
      </c>
      <c r="P215" s="6">
        <v>426065</v>
      </c>
      <c r="Q215" s="6">
        <v>497215</v>
      </c>
      <c r="R215" s="23">
        <v>0.5494</v>
      </c>
      <c r="S215" s="23">
        <v>0.6637</v>
      </c>
      <c r="T215" s="35">
        <f t="shared" si="46"/>
        <v>0.6066</v>
      </c>
      <c r="U215" s="13"/>
      <c r="W215" s="7" t="s">
        <v>297</v>
      </c>
      <c r="X215" s="7" t="str">
        <f t="shared" si="39"/>
        <v/>
      </c>
      <c r="Y215" s="7" t="str">
        <f t="shared" si="40"/>
        <v/>
      </c>
      <c r="Z215" s="7" t="str">
        <f t="shared" si="41"/>
        <v/>
      </c>
      <c r="AA215" s="8" t="str">
        <f t="shared" si="42"/>
        <v/>
      </c>
      <c r="AB215" s="22">
        <f t="shared" si="43"/>
        <v>0.6066</v>
      </c>
      <c r="AC215" s="8">
        <f t="shared" si="44"/>
        <v>1</v>
      </c>
    </row>
    <row r="216" spans="2:29" ht="15">
      <c r="B216" s="40">
        <v>7313</v>
      </c>
      <c r="C216" s="41" t="s">
        <v>217</v>
      </c>
      <c r="D216" s="5">
        <v>7349096</v>
      </c>
      <c r="E216" s="5">
        <v>9305030</v>
      </c>
      <c r="F216" s="5">
        <v>8205962</v>
      </c>
      <c r="G216" s="5">
        <v>7274466</v>
      </c>
      <c r="H216" s="5">
        <f t="shared" si="45"/>
        <v>8033639</v>
      </c>
      <c r="I216" s="6">
        <v>1534379.5699999998</v>
      </c>
      <c r="J216" s="7">
        <f t="shared" si="36"/>
        <v>0.1909943389290955</v>
      </c>
      <c r="K216" s="6">
        <v>522122.59</v>
      </c>
      <c r="L216" s="7">
        <f t="shared" si="37"/>
        <v>0.06499204034435703</v>
      </c>
      <c r="M216" s="13">
        <v>1488658</v>
      </c>
      <c r="N216" s="7">
        <f t="shared" si="38"/>
        <v>0.20256341732370892</v>
      </c>
      <c r="O216" s="6">
        <v>-1197319</v>
      </c>
      <c r="P216" s="6">
        <v>-142510</v>
      </c>
      <c r="Q216" s="6">
        <v>1131675</v>
      </c>
      <c r="R216" s="23">
        <v>0.7252</v>
      </c>
      <c r="S216" s="23">
        <v>0.5658</v>
      </c>
      <c r="T216" s="35">
        <f t="shared" si="46"/>
        <v>0.6455</v>
      </c>
      <c r="U216" s="13"/>
      <c r="W216" s="7" t="s">
        <v>297</v>
      </c>
      <c r="X216" s="7">
        <f t="shared" si="39"/>
        <v>0.1909943389290955</v>
      </c>
      <c r="Y216" s="7" t="str">
        <f t="shared" si="40"/>
        <v/>
      </c>
      <c r="Z216" s="7">
        <f t="shared" si="41"/>
        <v>0.20256341732370892</v>
      </c>
      <c r="AA216" s="8" t="str">
        <f t="shared" si="42"/>
        <v/>
      </c>
      <c r="AB216" s="22">
        <f t="shared" si="43"/>
        <v>0.6455</v>
      </c>
      <c r="AC216" s="8">
        <f t="shared" si="44"/>
        <v>3</v>
      </c>
    </row>
    <row r="217" spans="2:29" ht="15">
      <c r="B217" s="4">
        <v>7314</v>
      </c>
      <c r="C217" s="3" t="s">
        <v>218</v>
      </c>
      <c r="D217" s="5">
        <v>9362430</v>
      </c>
      <c r="E217" s="5">
        <v>8677157</v>
      </c>
      <c r="F217" s="5">
        <v>9208888</v>
      </c>
      <c r="G217" s="5">
        <v>8255185</v>
      </c>
      <c r="H217" s="5">
        <f t="shared" si="45"/>
        <v>8875915</v>
      </c>
      <c r="I217" s="6">
        <v>56266.44000000044</v>
      </c>
      <c r="J217" s="7">
        <f t="shared" si="36"/>
        <v>0.006339226998005326</v>
      </c>
      <c r="K217" s="6">
        <v>5428292.9</v>
      </c>
      <c r="L217" s="7">
        <f t="shared" si="37"/>
        <v>0.6115755840383781</v>
      </c>
      <c r="M217" s="13">
        <v>0</v>
      </c>
      <c r="N217" s="7">
        <f t="shared" si="38"/>
        <v>0</v>
      </c>
      <c r="O217" s="6">
        <v>248142</v>
      </c>
      <c r="P217" s="6">
        <v>817953</v>
      </c>
      <c r="Q217" s="6">
        <v>-1693180</v>
      </c>
      <c r="R217" s="23">
        <v>0.8146</v>
      </c>
      <c r="S217" s="23">
        <v>0.693</v>
      </c>
      <c r="T217" s="35">
        <f t="shared" si="46"/>
        <v>0.7538</v>
      </c>
      <c r="U217" s="13"/>
      <c r="W217" s="7" t="s">
        <v>297</v>
      </c>
      <c r="X217" s="7" t="str">
        <f t="shared" si="39"/>
        <v/>
      </c>
      <c r="Y217" s="7">
        <f t="shared" si="40"/>
        <v>0.6115755840383781</v>
      </c>
      <c r="Z217" s="7" t="str">
        <f t="shared" si="41"/>
        <v/>
      </c>
      <c r="AA217" s="8" t="str">
        <f t="shared" si="42"/>
        <v/>
      </c>
      <c r="AB217" s="22" t="str">
        <f t="shared" si="43"/>
        <v/>
      </c>
      <c r="AC217" s="8">
        <f t="shared" si="44"/>
        <v>1</v>
      </c>
    </row>
    <row r="218" spans="2:29" ht="15">
      <c r="B218" s="4">
        <v>7315</v>
      </c>
      <c r="C218" s="3" t="s">
        <v>219</v>
      </c>
      <c r="D218" s="5">
        <v>3080017</v>
      </c>
      <c r="E218" s="5">
        <v>2901080</v>
      </c>
      <c r="F218" s="5">
        <v>2510509</v>
      </c>
      <c r="G218" s="5">
        <v>2682856</v>
      </c>
      <c r="H218" s="5">
        <f t="shared" si="45"/>
        <v>2793616</v>
      </c>
      <c r="I218" s="6">
        <v>322881.41</v>
      </c>
      <c r="J218" s="7">
        <f t="shared" si="36"/>
        <v>0.11557830782756112</v>
      </c>
      <c r="K218" s="6">
        <v>85676.99</v>
      </c>
      <c r="L218" s="7">
        <f t="shared" si="37"/>
        <v>0.030668849977949726</v>
      </c>
      <c r="M218" s="13">
        <v>0</v>
      </c>
      <c r="N218" s="7">
        <f t="shared" si="38"/>
        <v>0</v>
      </c>
      <c r="O218" s="6">
        <v>30376</v>
      </c>
      <c r="P218" s="6">
        <v>-330299</v>
      </c>
      <c r="Q218" s="6">
        <v>-33967</v>
      </c>
      <c r="R218" s="23">
        <v>0.8291</v>
      </c>
      <c r="S218" s="23">
        <v>0.8121</v>
      </c>
      <c r="T218" s="35">
        <f t="shared" si="46"/>
        <v>0.8206</v>
      </c>
      <c r="U218" s="13"/>
      <c r="W218" s="7">
        <v>0.2890937648732158</v>
      </c>
      <c r="X218" s="7" t="str">
        <f t="shared" si="39"/>
        <v/>
      </c>
      <c r="Y218" s="7" t="str">
        <f t="shared" si="40"/>
        <v/>
      </c>
      <c r="Z218" s="7" t="str">
        <f t="shared" si="41"/>
        <v/>
      </c>
      <c r="AA218" s="8" t="str">
        <f t="shared" si="42"/>
        <v/>
      </c>
      <c r="AB218" s="22" t="str">
        <f t="shared" si="43"/>
        <v/>
      </c>
      <c r="AC218" s="8">
        <f t="shared" si="44"/>
        <v>1</v>
      </c>
    </row>
    <row r="219" spans="2:29" ht="15">
      <c r="B219" s="4">
        <v>7316</v>
      </c>
      <c r="C219" s="3" t="s">
        <v>220</v>
      </c>
      <c r="D219" s="5">
        <v>5244033</v>
      </c>
      <c r="E219" s="5">
        <v>6283834</v>
      </c>
      <c r="F219" s="5">
        <v>6513582</v>
      </c>
      <c r="G219" s="5">
        <v>5697444</v>
      </c>
      <c r="H219" s="5">
        <f t="shared" si="45"/>
        <v>5934723</v>
      </c>
      <c r="I219" s="6">
        <v>1735748.13</v>
      </c>
      <c r="J219" s="7">
        <f t="shared" si="36"/>
        <v>0.29247331846827557</v>
      </c>
      <c r="K219" s="6">
        <v>175220</v>
      </c>
      <c r="L219" s="7">
        <f t="shared" si="37"/>
        <v>0.029524545627487585</v>
      </c>
      <c r="M219" s="13">
        <v>2278024</v>
      </c>
      <c r="N219" s="7">
        <f t="shared" si="38"/>
        <v>0.43440306344372737</v>
      </c>
      <c r="O219" s="6">
        <v>-880173</v>
      </c>
      <c r="P219" s="6">
        <v>-306608</v>
      </c>
      <c r="Q219" s="6">
        <v>1476692</v>
      </c>
      <c r="R219" s="23">
        <v>0.8477</v>
      </c>
      <c r="S219" s="23">
        <v>0.6922</v>
      </c>
      <c r="T219" s="35">
        <f t="shared" si="46"/>
        <v>0.77</v>
      </c>
      <c r="U219" s="13"/>
      <c r="W219" s="7" t="s">
        <v>297</v>
      </c>
      <c r="X219" s="7">
        <f t="shared" si="39"/>
        <v>0.29247331846827557</v>
      </c>
      <c r="Y219" s="7" t="str">
        <f t="shared" si="40"/>
        <v/>
      </c>
      <c r="Z219" s="7">
        <f t="shared" si="41"/>
        <v>0.43440306344372737</v>
      </c>
      <c r="AA219" s="8" t="str">
        <f t="shared" si="42"/>
        <v/>
      </c>
      <c r="AB219" s="22" t="str">
        <f t="shared" si="43"/>
        <v/>
      </c>
      <c r="AC219" s="8">
        <f t="shared" si="44"/>
        <v>2</v>
      </c>
    </row>
    <row r="220" spans="2:29" ht="15">
      <c r="B220" s="4">
        <v>7317</v>
      </c>
      <c r="C220" s="3" t="s">
        <v>221</v>
      </c>
      <c r="D220" s="5">
        <v>9641923</v>
      </c>
      <c r="E220" s="5">
        <v>9950918</v>
      </c>
      <c r="F220" s="5">
        <v>8865984</v>
      </c>
      <c r="G220" s="5">
        <v>7568148</v>
      </c>
      <c r="H220" s="5">
        <f t="shared" si="45"/>
        <v>9006743</v>
      </c>
      <c r="I220" s="6">
        <v>214375.4700000003</v>
      </c>
      <c r="J220" s="7">
        <f t="shared" si="36"/>
        <v>0.023801663931123637</v>
      </c>
      <c r="K220" s="6">
        <v>653307.53</v>
      </c>
      <c r="L220" s="7">
        <f t="shared" si="37"/>
        <v>0.07253538043663509</v>
      </c>
      <c r="M220" s="13">
        <v>0</v>
      </c>
      <c r="N220" s="7">
        <f t="shared" si="38"/>
        <v>0</v>
      </c>
      <c r="O220" s="6">
        <v>1590325</v>
      </c>
      <c r="P220" s="6">
        <v>755666</v>
      </c>
      <c r="Q220" s="6">
        <v>432253</v>
      </c>
      <c r="R220" s="23">
        <v>0.7162</v>
      </c>
      <c r="S220" s="23">
        <v>0.5002</v>
      </c>
      <c r="T220" s="35">
        <f t="shared" si="46"/>
        <v>0.6082</v>
      </c>
      <c r="U220" s="13"/>
      <c r="W220" s="7">
        <v>0.17877658814073172</v>
      </c>
      <c r="X220" s="7" t="str">
        <f t="shared" si="39"/>
        <v/>
      </c>
      <c r="Y220" s="7" t="str">
        <f t="shared" si="40"/>
        <v/>
      </c>
      <c r="Z220" s="7" t="str">
        <f t="shared" si="41"/>
        <v/>
      </c>
      <c r="AA220" s="8" t="str">
        <f t="shared" si="42"/>
        <v/>
      </c>
      <c r="AB220" s="22">
        <f t="shared" si="43"/>
        <v>0.6082</v>
      </c>
      <c r="AC220" s="8">
        <f t="shared" si="44"/>
        <v>2</v>
      </c>
    </row>
    <row r="221" spans="2:29" ht="15">
      <c r="B221" s="4">
        <v>7318</v>
      </c>
      <c r="C221" s="3" t="s">
        <v>222</v>
      </c>
      <c r="D221" s="5">
        <v>26175845</v>
      </c>
      <c r="E221" s="5">
        <v>25853811</v>
      </c>
      <c r="F221" s="5">
        <v>23349221</v>
      </c>
      <c r="G221" s="5">
        <v>19702227</v>
      </c>
      <c r="H221" s="5">
        <f t="shared" si="45"/>
        <v>23770276</v>
      </c>
      <c r="I221" s="6">
        <v>438653.60999999975</v>
      </c>
      <c r="J221" s="7">
        <f t="shared" si="36"/>
        <v>0.018453871128799672</v>
      </c>
      <c r="K221" s="6">
        <v>11575811.05</v>
      </c>
      <c r="L221" s="7">
        <f t="shared" si="37"/>
        <v>0.48698681706514474</v>
      </c>
      <c r="M221" s="13">
        <v>0</v>
      </c>
      <c r="N221" s="7">
        <f t="shared" si="38"/>
        <v>0</v>
      </c>
      <c r="O221" s="6">
        <v>-1258457</v>
      </c>
      <c r="P221" s="6">
        <v>2406003</v>
      </c>
      <c r="Q221" s="6">
        <v>-1674347</v>
      </c>
      <c r="R221" s="23">
        <v>0.8173</v>
      </c>
      <c r="S221" s="23">
        <v>0.7032</v>
      </c>
      <c r="T221" s="35">
        <f t="shared" si="46"/>
        <v>0.7603</v>
      </c>
      <c r="U221" s="13"/>
      <c r="W221" s="7" t="s">
        <v>297</v>
      </c>
      <c r="X221" s="7" t="str">
        <f t="shared" si="39"/>
        <v/>
      </c>
      <c r="Y221" s="7" t="str">
        <f t="shared" si="40"/>
        <v/>
      </c>
      <c r="Z221" s="7" t="str">
        <f t="shared" si="41"/>
        <v/>
      </c>
      <c r="AA221" s="8" t="str">
        <f t="shared" si="42"/>
        <v/>
      </c>
      <c r="AB221" s="22" t="str">
        <f t="shared" si="43"/>
        <v/>
      </c>
      <c r="AC221" s="8">
        <f t="shared" si="44"/>
        <v>0</v>
      </c>
    </row>
    <row r="222" spans="2:29" ht="15">
      <c r="B222" s="4">
        <v>7319</v>
      </c>
      <c r="C222" s="3" t="s">
        <v>223</v>
      </c>
      <c r="D222" s="5">
        <v>13793307</v>
      </c>
      <c r="E222" s="5">
        <v>10383383</v>
      </c>
      <c r="F222" s="5">
        <v>10497969</v>
      </c>
      <c r="G222" s="5">
        <v>9031612</v>
      </c>
      <c r="H222" s="5">
        <f t="shared" si="45"/>
        <v>10926568</v>
      </c>
      <c r="I222" s="6">
        <v>373195.56999999925</v>
      </c>
      <c r="J222" s="7">
        <f t="shared" si="36"/>
        <v>0.03415487552907731</v>
      </c>
      <c r="K222" s="6">
        <v>3901022.3</v>
      </c>
      <c r="L222" s="7">
        <f t="shared" si="37"/>
        <v>0.35702173820727606</v>
      </c>
      <c r="M222" s="13">
        <v>179872</v>
      </c>
      <c r="N222" s="7">
        <f t="shared" si="38"/>
        <v>0.013040527554414616</v>
      </c>
      <c r="O222" s="6">
        <v>95530</v>
      </c>
      <c r="P222" s="6">
        <v>2191109</v>
      </c>
      <c r="Q222" s="6">
        <v>-2335436</v>
      </c>
      <c r="R222" s="23">
        <v>0.7315</v>
      </c>
      <c r="S222" s="23">
        <v>0.5898</v>
      </c>
      <c r="T222" s="35">
        <f t="shared" si="46"/>
        <v>0.6607</v>
      </c>
      <c r="U222" s="13"/>
      <c r="W222" s="7" t="s">
        <v>297</v>
      </c>
      <c r="X222" s="7" t="str">
        <f t="shared" si="39"/>
        <v/>
      </c>
      <c r="Y222" s="7" t="str">
        <f t="shared" si="40"/>
        <v/>
      </c>
      <c r="Z222" s="7" t="str">
        <f t="shared" si="41"/>
        <v/>
      </c>
      <c r="AA222" s="8" t="str">
        <f t="shared" si="42"/>
        <v/>
      </c>
      <c r="AB222" s="22" t="str">
        <f t="shared" si="43"/>
        <v/>
      </c>
      <c r="AC222" s="8">
        <f t="shared" si="44"/>
        <v>0</v>
      </c>
    </row>
    <row r="223" spans="2:29" ht="15">
      <c r="B223" s="4">
        <v>7320</v>
      </c>
      <c r="C223" s="3" t="s">
        <v>224</v>
      </c>
      <c r="D223" s="5">
        <v>6407650</v>
      </c>
      <c r="E223" s="5">
        <v>5178286</v>
      </c>
      <c r="F223" s="5">
        <v>5332439</v>
      </c>
      <c r="G223" s="5">
        <v>4290632</v>
      </c>
      <c r="H223" s="5">
        <f t="shared" si="45"/>
        <v>5302252</v>
      </c>
      <c r="I223" s="6">
        <v>573780.5500000004</v>
      </c>
      <c r="J223" s="7">
        <f t="shared" si="36"/>
        <v>0.10821450017841483</v>
      </c>
      <c r="K223" s="6">
        <v>2384281.4</v>
      </c>
      <c r="L223" s="7">
        <f t="shared" si="37"/>
        <v>0.4496733463441571</v>
      </c>
      <c r="M223" s="13">
        <v>91663</v>
      </c>
      <c r="N223" s="7">
        <f t="shared" si="38"/>
        <v>0.01430524451241875</v>
      </c>
      <c r="O223" s="6">
        <v>-1067278</v>
      </c>
      <c r="P223" s="6">
        <v>2596390</v>
      </c>
      <c r="Q223" s="6">
        <v>630416</v>
      </c>
      <c r="R223" s="23">
        <v>0.6934</v>
      </c>
      <c r="S223" s="23">
        <v>0.7367</v>
      </c>
      <c r="T223" s="35">
        <f t="shared" si="46"/>
        <v>0.7151</v>
      </c>
      <c r="U223" s="13"/>
      <c r="W223" s="7">
        <v>0.24878938812216803</v>
      </c>
      <c r="X223" s="7" t="str">
        <f t="shared" si="39"/>
        <v/>
      </c>
      <c r="Y223" s="7" t="str">
        <f t="shared" si="40"/>
        <v/>
      </c>
      <c r="Z223" s="7" t="str">
        <f t="shared" si="41"/>
        <v/>
      </c>
      <c r="AA223" s="8" t="str">
        <f t="shared" si="42"/>
        <v/>
      </c>
      <c r="AB223" s="22" t="str">
        <f t="shared" si="43"/>
        <v/>
      </c>
      <c r="AC223" s="8">
        <f t="shared" si="44"/>
        <v>1</v>
      </c>
    </row>
    <row r="224" spans="2:29" ht="15">
      <c r="B224" s="4">
        <v>7321</v>
      </c>
      <c r="C224" s="3" t="s">
        <v>225</v>
      </c>
      <c r="D224" s="5">
        <v>3526851</v>
      </c>
      <c r="E224" s="5">
        <v>4651277</v>
      </c>
      <c r="F224" s="5">
        <v>3329492</v>
      </c>
      <c r="G224" s="5">
        <v>2816051</v>
      </c>
      <c r="H224" s="5">
        <f t="shared" si="45"/>
        <v>3580918</v>
      </c>
      <c r="I224" s="6">
        <v>8943.910000000149</v>
      </c>
      <c r="J224" s="7">
        <f t="shared" si="36"/>
        <v>0.0024976584216673346</v>
      </c>
      <c r="K224" s="6">
        <v>77116.63</v>
      </c>
      <c r="L224" s="7">
        <f t="shared" si="37"/>
        <v>0.021535435885434964</v>
      </c>
      <c r="M224" s="13">
        <v>0</v>
      </c>
      <c r="N224" s="7">
        <f t="shared" si="38"/>
        <v>0</v>
      </c>
      <c r="O224" s="6">
        <v>482885</v>
      </c>
      <c r="P224" s="6">
        <v>-627157</v>
      </c>
      <c r="Q224" s="6">
        <v>371179</v>
      </c>
      <c r="R224" s="23">
        <v>0.815</v>
      </c>
      <c r="S224" s="23">
        <v>0.8109</v>
      </c>
      <c r="T224" s="35">
        <f t="shared" si="46"/>
        <v>0.813</v>
      </c>
      <c r="U224" s="13"/>
      <c r="W224" s="7" t="s">
        <v>297</v>
      </c>
      <c r="X224" s="7" t="str">
        <f t="shared" si="39"/>
        <v/>
      </c>
      <c r="Y224" s="7" t="str">
        <f t="shared" si="40"/>
        <v/>
      </c>
      <c r="Z224" s="7" t="str">
        <f t="shared" si="41"/>
        <v/>
      </c>
      <c r="AA224" s="8" t="str">
        <f t="shared" si="42"/>
        <v/>
      </c>
      <c r="AB224" s="22" t="str">
        <f t="shared" si="43"/>
        <v/>
      </c>
      <c r="AC224" s="8">
        <f t="shared" si="44"/>
        <v>0</v>
      </c>
    </row>
    <row r="225" spans="2:29" ht="15">
      <c r="B225" s="4">
        <v>7322</v>
      </c>
      <c r="C225" s="3" t="s">
        <v>226</v>
      </c>
      <c r="D225" s="5">
        <v>8278334</v>
      </c>
      <c r="E225" s="5">
        <v>6791069</v>
      </c>
      <c r="F225" s="5">
        <v>5030100</v>
      </c>
      <c r="G225" s="5">
        <v>5308138</v>
      </c>
      <c r="H225" s="5">
        <f t="shared" si="45"/>
        <v>6351910</v>
      </c>
      <c r="I225" s="6">
        <v>28016.87</v>
      </c>
      <c r="J225" s="7">
        <f t="shared" si="36"/>
        <v>0.004410778805115312</v>
      </c>
      <c r="K225" s="6">
        <v>1666180.78</v>
      </c>
      <c r="L225" s="7">
        <f t="shared" si="37"/>
        <v>0.2623117739388625</v>
      </c>
      <c r="M225" s="13">
        <v>0</v>
      </c>
      <c r="N225" s="7">
        <f t="shared" si="38"/>
        <v>0</v>
      </c>
      <c r="O225" s="6">
        <v>2148104</v>
      </c>
      <c r="P225" s="6">
        <v>-333471</v>
      </c>
      <c r="Q225" s="6">
        <v>481694</v>
      </c>
      <c r="R225" s="23">
        <v>0.6688</v>
      </c>
      <c r="S225" s="23">
        <v>0.7296</v>
      </c>
      <c r="T225" s="35">
        <f t="shared" si="46"/>
        <v>0.6992</v>
      </c>
      <c r="U225" s="13"/>
      <c r="W225" s="7" t="s">
        <v>297</v>
      </c>
      <c r="X225" s="7" t="str">
        <f t="shared" si="39"/>
        <v/>
      </c>
      <c r="Y225" s="7" t="str">
        <f t="shared" si="40"/>
        <v/>
      </c>
      <c r="Z225" s="7" t="str">
        <f t="shared" si="41"/>
        <v/>
      </c>
      <c r="AA225" s="8" t="str">
        <f t="shared" si="42"/>
        <v/>
      </c>
      <c r="AB225" s="22" t="str">
        <f t="shared" si="43"/>
        <v/>
      </c>
      <c r="AC225" s="8">
        <f t="shared" si="44"/>
        <v>0</v>
      </c>
    </row>
    <row r="226" spans="1:29" ht="15">
      <c r="A226" s="3" t="s">
        <v>227</v>
      </c>
      <c r="B226" s="4">
        <v>7401</v>
      </c>
      <c r="C226" s="3" t="s">
        <v>228</v>
      </c>
      <c r="D226" s="5">
        <v>5128829</v>
      </c>
      <c r="E226" s="5">
        <v>4321222</v>
      </c>
      <c r="F226" s="5">
        <v>4263734</v>
      </c>
      <c r="G226" s="5">
        <v>4377102</v>
      </c>
      <c r="H226" s="5">
        <f t="shared" si="45"/>
        <v>4522722</v>
      </c>
      <c r="I226" s="6">
        <v>44424.85000000011</v>
      </c>
      <c r="J226" s="7">
        <f t="shared" si="36"/>
        <v>0.009822591350960795</v>
      </c>
      <c r="K226" s="6">
        <v>633784.01</v>
      </c>
      <c r="L226" s="7">
        <f t="shared" si="37"/>
        <v>0.1401333113111971</v>
      </c>
      <c r="M226" s="13">
        <v>0</v>
      </c>
      <c r="N226" s="7">
        <f t="shared" si="38"/>
        <v>0</v>
      </c>
      <c r="O226" s="6">
        <v>-247481</v>
      </c>
      <c r="P226" s="6">
        <v>74026</v>
      </c>
      <c r="Q226" s="6">
        <v>308466</v>
      </c>
      <c r="R226" s="23">
        <v>0.7336</v>
      </c>
      <c r="S226" s="23">
        <v>0.6449</v>
      </c>
      <c r="T226" s="35">
        <f t="shared" si="46"/>
        <v>0.6893</v>
      </c>
      <c r="U226" s="13"/>
      <c r="W226" s="7" t="s">
        <v>297</v>
      </c>
      <c r="X226" s="7" t="str">
        <f t="shared" si="39"/>
        <v/>
      </c>
      <c r="Y226" s="7" t="str">
        <f t="shared" si="40"/>
        <v/>
      </c>
      <c r="Z226" s="7" t="str">
        <f t="shared" si="41"/>
        <v/>
      </c>
      <c r="AA226" s="8" t="str">
        <f t="shared" si="42"/>
        <v/>
      </c>
      <c r="AB226" s="22" t="str">
        <f t="shared" si="43"/>
        <v/>
      </c>
      <c r="AC226" s="8">
        <f t="shared" si="44"/>
        <v>0</v>
      </c>
    </row>
    <row r="227" spans="2:29" ht="15">
      <c r="B227" s="4">
        <v>7402</v>
      </c>
      <c r="C227" s="3" t="s">
        <v>229</v>
      </c>
      <c r="D227" s="5">
        <v>3235883</v>
      </c>
      <c r="E227" s="5">
        <v>4413762</v>
      </c>
      <c r="F227" s="5">
        <v>3143319</v>
      </c>
      <c r="G227" s="5">
        <v>2690993</v>
      </c>
      <c r="H227" s="5">
        <f t="shared" si="45"/>
        <v>3370989</v>
      </c>
      <c r="I227" s="6">
        <v>45594.30999999996</v>
      </c>
      <c r="J227" s="7">
        <f t="shared" si="36"/>
        <v>0.013525499489912296</v>
      </c>
      <c r="K227" s="6">
        <v>149487.67</v>
      </c>
      <c r="L227" s="7">
        <f t="shared" si="37"/>
        <v>0.04434534494179602</v>
      </c>
      <c r="M227" s="13">
        <v>0</v>
      </c>
      <c r="N227" s="7">
        <f t="shared" si="38"/>
        <v>0</v>
      </c>
      <c r="O227" s="6">
        <v>412172</v>
      </c>
      <c r="P227" s="6">
        <v>240606</v>
      </c>
      <c r="Q227" s="6">
        <v>-29452</v>
      </c>
      <c r="R227" s="23">
        <v>0.6176</v>
      </c>
      <c r="S227" s="23">
        <v>0.5253</v>
      </c>
      <c r="T227" s="35">
        <f t="shared" si="46"/>
        <v>0.5715</v>
      </c>
      <c r="U227" s="13"/>
      <c r="W227" s="7" t="s">
        <v>297</v>
      </c>
      <c r="X227" s="7" t="str">
        <f t="shared" si="39"/>
        <v/>
      </c>
      <c r="Y227" s="7" t="str">
        <f t="shared" si="40"/>
        <v/>
      </c>
      <c r="Z227" s="7" t="str">
        <f t="shared" si="41"/>
        <v/>
      </c>
      <c r="AA227" s="8" t="str">
        <f t="shared" si="42"/>
        <v/>
      </c>
      <c r="AB227" s="22">
        <f t="shared" si="43"/>
        <v>0.5715</v>
      </c>
      <c r="AC227" s="8">
        <f t="shared" si="44"/>
        <v>1</v>
      </c>
    </row>
    <row r="228" spans="2:29" ht="15">
      <c r="B228" s="4">
        <v>7403</v>
      </c>
      <c r="C228" s="3" t="s">
        <v>230</v>
      </c>
      <c r="D228" s="5">
        <v>13525702</v>
      </c>
      <c r="E228" s="5">
        <v>12394449</v>
      </c>
      <c r="F228" s="5">
        <v>8989076</v>
      </c>
      <c r="G228" s="5">
        <v>10362693</v>
      </c>
      <c r="H228" s="5">
        <f aca="true" t="shared" si="47" ref="H228:H259">ROUND((+D228+E228+F228+G228)/4,0)</f>
        <v>11317980</v>
      </c>
      <c r="I228" s="6">
        <v>1499941.6399999994</v>
      </c>
      <c r="J228" s="7">
        <f t="shared" si="36"/>
        <v>0.13252732731459144</v>
      </c>
      <c r="K228" s="6">
        <v>3505108.36</v>
      </c>
      <c r="L228" s="7">
        <f t="shared" si="37"/>
        <v>0.3096938110864306</v>
      </c>
      <c r="M228" s="13">
        <v>1254047</v>
      </c>
      <c r="N228" s="7">
        <f t="shared" si="38"/>
        <v>0.09271585312170857</v>
      </c>
      <c r="O228" s="6">
        <v>109174</v>
      </c>
      <c r="P228" s="6">
        <v>1023202</v>
      </c>
      <c r="Q228" s="6">
        <v>-503033</v>
      </c>
      <c r="R228" s="23">
        <v>0.8923</v>
      </c>
      <c r="S228" s="23">
        <v>0.7125</v>
      </c>
      <c r="T228" s="35">
        <f t="shared" si="46"/>
        <v>0.8024</v>
      </c>
      <c r="U228" s="13"/>
      <c r="W228" s="7" t="s">
        <v>297</v>
      </c>
      <c r="X228" s="7" t="str">
        <f t="shared" si="39"/>
        <v/>
      </c>
      <c r="Y228" s="7" t="str">
        <f t="shared" si="40"/>
        <v/>
      </c>
      <c r="Z228" s="7">
        <f t="shared" si="41"/>
        <v>0.09271585312170857</v>
      </c>
      <c r="AA228" s="8" t="str">
        <f t="shared" si="42"/>
        <v/>
      </c>
      <c r="AB228" s="22" t="str">
        <f t="shared" si="43"/>
        <v/>
      </c>
      <c r="AC228" s="8">
        <f t="shared" si="44"/>
        <v>1</v>
      </c>
    </row>
    <row r="229" spans="2:29" ht="15">
      <c r="B229" s="4">
        <v>7404</v>
      </c>
      <c r="C229" s="3" t="s">
        <v>231</v>
      </c>
      <c r="D229" s="5">
        <v>42287499</v>
      </c>
      <c r="E229" s="5">
        <v>42297310</v>
      </c>
      <c r="F229" s="5">
        <v>36474253</v>
      </c>
      <c r="G229" s="5">
        <v>32730854</v>
      </c>
      <c r="H229" s="5">
        <f t="shared" si="47"/>
        <v>38447479</v>
      </c>
      <c r="I229" s="6">
        <v>4376699.399999999</v>
      </c>
      <c r="J229" s="7">
        <f t="shared" si="36"/>
        <v>0.11383579662011128</v>
      </c>
      <c r="K229" s="6">
        <v>6815979.93</v>
      </c>
      <c r="L229" s="7">
        <f t="shared" si="37"/>
        <v>0.1772802822780656</v>
      </c>
      <c r="M229" s="13">
        <v>2342537</v>
      </c>
      <c r="N229" s="7">
        <f t="shared" si="38"/>
        <v>0.0553954964326455</v>
      </c>
      <c r="O229" s="6">
        <v>-2528615</v>
      </c>
      <c r="P229" s="6">
        <v>-3621183</v>
      </c>
      <c r="Q229" s="6">
        <v>-3767130</v>
      </c>
      <c r="R229" s="23">
        <v>0.8173</v>
      </c>
      <c r="S229" s="23">
        <v>0.6944</v>
      </c>
      <c r="T229" s="35">
        <f t="shared" si="46"/>
        <v>0.7559</v>
      </c>
      <c r="U229" s="13"/>
      <c r="W229" s="7" t="s">
        <v>297</v>
      </c>
      <c r="X229" s="7" t="str">
        <f t="shared" si="39"/>
        <v/>
      </c>
      <c r="Y229" s="7" t="str">
        <f t="shared" si="40"/>
        <v/>
      </c>
      <c r="Z229" s="7">
        <f t="shared" si="41"/>
        <v>0.0553954964326455</v>
      </c>
      <c r="AA229" s="8">
        <f t="shared" si="42"/>
        <v>1</v>
      </c>
      <c r="AB229" s="22" t="str">
        <f t="shared" si="43"/>
        <v/>
      </c>
      <c r="AC229" s="8">
        <f t="shared" si="44"/>
        <v>2</v>
      </c>
    </row>
    <row r="230" spans="2:29" ht="15">
      <c r="B230" s="4">
        <v>7405</v>
      </c>
      <c r="C230" s="3" t="s">
        <v>232</v>
      </c>
      <c r="D230" s="5">
        <v>7348784</v>
      </c>
      <c r="E230" s="5">
        <v>6041103</v>
      </c>
      <c r="F230" s="5">
        <v>5772914</v>
      </c>
      <c r="G230" s="5">
        <v>5086414</v>
      </c>
      <c r="H230" s="5">
        <f t="shared" si="47"/>
        <v>6062304</v>
      </c>
      <c r="I230" s="6">
        <v>359433.0400000004</v>
      </c>
      <c r="J230" s="7">
        <f t="shared" si="36"/>
        <v>0.059289840958157224</v>
      </c>
      <c r="K230" s="6">
        <v>3937790.04</v>
      </c>
      <c r="L230" s="7">
        <f t="shared" si="37"/>
        <v>0.6495533777256963</v>
      </c>
      <c r="M230" s="13">
        <v>161033</v>
      </c>
      <c r="N230" s="7">
        <f t="shared" si="38"/>
        <v>0.021912877014755094</v>
      </c>
      <c r="O230" s="6">
        <v>-33220</v>
      </c>
      <c r="P230" s="6">
        <v>494820</v>
      </c>
      <c r="Q230" s="6">
        <v>-823524</v>
      </c>
      <c r="R230" s="23">
        <v>0.761</v>
      </c>
      <c r="S230" s="23">
        <v>0.5904</v>
      </c>
      <c r="T230" s="35">
        <f t="shared" si="46"/>
        <v>0.6757</v>
      </c>
      <c r="U230" s="13"/>
      <c r="W230" s="7" t="s">
        <v>297</v>
      </c>
      <c r="X230" s="7" t="str">
        <f t="shared" si="39"/>
        <v/>
      </c>
      <c r="Y230" s="7">
        <f t="shared" si="40"/>
        <v>0.6495533777256963</v>
      </c>
      <c r="Z230" s="7" t="str">
        <f t="shared" si="41"/>
        <v/>
      </c>
      <c r="AA230" s="8" t="str">
        <f t="shared" si="42"/>
        <v/>
      </c>
      <c r="AB230" s="22" t="str">
        <f t="shared" si="43"/>
        <v/>
      </c>
      <c r="AC230" s="8">
        <f t="shared" si="44"/>
        <v>1</v>
      </c>
    </row>
    <row r="231" spans="2:29" ht="15">
      <c r="B231" s="4">
        <v>7406</v>
      </c>
      <c r="C231" s="3" t="s">
        <v>233</v>
      </c>
      <c r="D231" s="5">
        <v>3521662</v>
      </c>
      <c r="E231" s="5">
        <v>4615085</v>
      </c>
      <c r="F231" s="5">
        <v>3215877</v>
      </c>
      <c r="G231" s="5">
        <v>2798856</v>
      </c>
      <c r="H231" s="5">
        <f t="shared" si="47"/>
        <v>3537870</v>
      </c>
      <c r="I231" s="6">
        <v>24673.350000000024</v>
      </c>
      <c r="J231" s="7">
        <f t="shared" si="36"/>
        <v>0.006974069143298093</v>
      </c>
      <c r="K231" s="6">
        <v>65757.88</v>
      </c>
      <c r="L231" s="7">
        <f t="shared" si="37"/>
        <v>0.018586855933089685</v>
      </c>
      <c r="M231" s="13">
        <v>212214</v>
      </c>
      <c r="N231" s="7">
        <f t="shared" si="38"/>
        <v>0.060259616056282515</v>
      </c>
      <c r="O231" s="6">
        <v>39131</v>
      </c>
      <c r="P231" s="6">
        <v>75670</v>
      </c>
      <c r="Q231" s="6">
        <v>-171734</v>
      </c>
      <c r="R231" s="23">
        <v>0.5668</v>
      </c>
      <c r="S231" s="23">
        <v>0.669</v>
      </c>
      <c r="T231" s="35">
        <f t="shared" si="46"/>
        <v>0.6179</v>
      </c>
      <c r="U231" s="13"/>
      <c r="W231" s="7" t="s">
        <v>297</v>
      </c>
      <c r="X231" s="7" t="str">
        <f t="shared" si="39"/>
        <v/>
      </c>
      <c r="Y231" s="7" t="str">
        <f t="shared" si="40"/>
        <v/>
      </c>
      <c r="Z231" s="7">
        <f t="shared" si="41"/>
        <v>0.060259616056282515</v>
      </c>
      <c r="AA231" s="8" t="str">
        <f t="shared" si="42"/>
        <v/>
      </c>
      <c r="AB231" s="22">
        <f t="shared" si="43"/>
        <v>0.6179</v>
      </c>
      <c r="AC231" s="8">
        <f t="shared" si="44"/>
        <v>2</v>
      </c>
    </row>
    <row r="232" spans="2:29" ht="15">
      <c r="B232" s="40">
        <v>7407</v>
      </c>
      <c r="C232" s="41" t="s">
        <v>234</v>
      </c>
      <c r="D232" s="5">
        <v>2281673</v>
      </c>
      <c r="E232" s="5">
        <v>3183666</v>
      </c>
      <c r="F232" s="5">
        <v>1738387</v>
      </c>
      <c r="G232" s="5">
        <v>1568263</v>
      </c>
      <c r="H232" s="5">
        <f t="shared" si="47"/>
        <v>2192997</v>
      </c>
      <c r="I232" s="6">
        <v>223558.92000000022</v>
      </c>
      <c r="J232" s="7">
        <f t="shared" si="36"/>
        <v>0.10194219143938647</v>
      </c>
      <c r="K232" s="6">
        <v>1345626.84</v>
      </c>
      <c r="L232" s="7">
        <f t="shared" si="37"/>
        <v>0.6136017696330638</v>
      </c>
      <c r="M232" s="13">
        <v>120906</v>
      </c>
      <c r="N232" s="7">
        <f t="shared" si="38"/>
        <v>0.052990064746350596</v>
      </c>
      <c r="O232" s="6">
        <v>104627</v>
      </c>
      <c r="P232" s="6">
        <v>-78341</v>
      </c>
      <c r="Q232" s="6">
        <v>40622</v>
      </c>
      <c r="R232" s="23">
        <v>0.5778</v>
      </c>
      <c r="S232" s="23">
        <v>0.6347</v>
      </c>
      <c r="T232" s="35">
        <f t="shared" si="46"/>
        <v>0.6063</v>
      </c>
      <c r="U232" s="13"/>
      <c r="W232" s="7" t="s">
        <v>297</v>
      </c>
      <c r="X232" s="7" t="str">
        <f t="shared" si="39"/>
        <v/>
      </c>
      <c r="Y232" s="7">
        <f t="shared" si="40"/>
        <v>0.6136017696330638</v>
      </c>
      <c r="Z232" s="7">
        <f t="shared" si="41"/>
        <v>0.052990064746350596</v>
      </c>
      <c r="AA232" s="8" t="str">
        <f t="shared" si="42"/>
        <v/>
      </c>
      <c r="AB232" s="22">
        <f t="shared" si="43"/>
        <v>0.6063</v>
      </c>
      <c r="AC232" s="8">
        <f t="shared" si="44"/>
        <v>3</v>
      </c>
    </row>
    <row r="233" spans="2:29" ht="15">
      <c r="B233" s="4">
        <v>7408</v>
      </c>
      <c r="C233" s="3" t="s">
        <v>235</v>
      </c>
      <c r="D233" s="5">
        <v>8144748</v>
      </c>
      <c r="E233" s="5">
        <v>7966221</v>
      </c>
      <c r="F233" s="5">
        <v>7275345</v>
      </c>
      <c r="G233" s="5">
        <v>7084923</v>
      </c>
      <c r="H233" s="5">
        <f t="shared" si="47"/>
        <v>7617809</v>
      </c>
      <c r="I233" s="6">
        <v>345692.3799999996</v>
      </c>
      <c r="J233" s="7">
        <f t="shared" si="36"/>
        <v>0.04537950216394236</v>
      </c>
      <c r="K233" s="6">
        <v>1025683.05</v>
      </c>
      <c r="L233" s="7">
        <f t="shared" si="37"/>
        <v>0.1346427890224079</v>
      </c>
      <c r="M233" s="13">
        <v>71641</v>
      </c>
      <c r="N233" s="7">
        <f t="shared" si="38"/>
        <v>0.008795975025869431</v>
      </c>
      <c r="O233" s="6">
        <v>390413</v>
      </c>
      <c r="P233" s="6">
        <v>238078</v>
      </c>
      <c r="Q233" s="6">
        <v>-231395</v>
      </c>
      <c r="R233" s="23">
        <v>0.8187</v>
      </c>
      <c r="S233" s="23">
        <v>0.6944</v>
      </c>
      <c r="T233" s="35">
        <f t="shared" si="46"/>
        <v>0.7566</v>
      </c>
      <c r="U233" s="13"/>
      <c r="W233" s="7" t="s">
        <v>297</v>
      </c>
      <c r="X233" s="7" t="str">
        <f t="shared" si="39"/>
        <v/>
      </c>
      <c r="Y233" s="7" t="str">
        <f t="shared" si="40"/>
        <v/>
      </c>
      <c r="Z233" s="7" t="str">
        <f t="shared" si="41"/>
        <v/>
      </c>
      <c r="AA233" s="8" t="str">
        <f t="shared" si="42"/>
        <v/>
      </c>
      <c r="AB233" s="22" t="str">
        <f t="shared" si="43"/>
        <v/>
      </c>
      <c r="AC233" s="8">
        <f t="shared" si="44"/>
        <v>0</v>
      </c>
    </row>
    <row r="234" spans="2:29" ht="15">
      <c r="B234" s="4">
        <v>7409</v>
      </c>
      <c r="C234" s="3" t="s">
        <v>236</v>
      </c>
      <c r="D234" s="5">
        <v>13080948</v>
      </c>
      <c r="E234" s="5">
        <v>14129646</v>
      </c>
      <c r="F234" s="5">
        <v>13024027</v>
      </c>
      <c r="G234" s="5">
        <v>13969003</v>
      </c>
      <c r="H234" s="5">
        <f t="shared" si="47"/>
        <v>13550906</v>
      </c>
      <c r="I234" s="6">
        <v>364148.21000000095</v>
      </c>
      <c r="J234" s="7">
        <f t="shared" si="36"/>
        <v>0.02687260984616091</v>
      </c>
      <c r="K234" s="6">
        <v>14176635.02</v>
      </c>
      <c r="L234" s="7">
        <f t="shared" si="37"/>
        <v>1.046176175969341</v>
      </c>
      <c r="M234" s="13">
        <v>0</v>
      </c>
      <c r="N234" s="7">
        <f t="shared" si="38"/>
        <v>0</v>
      </c>
      <c r="O234" s="6">
        <v>252326</v>
      </c>
      <c r="P234" s="6">
        <v>-1405138</v>
      </c>
      <c r="Q234" s="6">
        <v>-8920267</v>
      </c>
      <c r="R234" s="23">
        <v>0.7152</v>
      </c>
      <c r="S234" s="23">
        <v>0.6638</v>
      </c>
      <c r="T234" s="35">
        <f t="shared" si="46"/>
        <v>0.6895</v>
      </c>
      <c r="U234" s="13"/>
      <c r="W234" s="7" t="s">
        <v>297</v>
      </c>
      <c r="X234" s="7" t="str">
        <f t="shared" si="39"/>
        <v/>
      </c>
      <c r="Y234" s="7">
        <f t="shared" si="40"/>
        <v>1.046176175969341</v>
      </c>
      <c r="Z234" s="7" t="str">
        <f t="shared" si="41"/>
        <v/>
      </c>
      <c r="AA234" s="8" t="str">
        <f t="shared" si="42"/>
        <v/>
      </c>
      <c r="AB234" s="22" t="str">
        <f t="shared" si="43"/>
        <v/>
      </c>
      <c r="AC234" s="8">
        <f t="shared" si="44"/>
        <v>1</v>
      </c>
    </row>
    <row r="235" spans="2:29" ht="15">
      <c r="B235" s="4">
        <v>7410</v>
      </c>
      <c r="C235" s="3" t="s">
        <v>227</v>
      </c>
      <c r="D235" s="5">
        <v>100167001</v>
      </c>
      <c r="E235" s="5">
        <v>93082708</v>
      </c>
      <c r="F235" s="5">
        <v>94272214</v>
      </c>
      <c r="G235" s="5">
        <v>75760337</v>
      </c>
      <c r="H235" s="5">
        <f t="shared" si="47"/>
        <v>90820565</v>
      </c>
      <c r="I235" s="6">
        <v>3284151.8699999973</v>
      </c>
      <c r="J235" s="7">
        <f t="shared" si="36"/>
        <v>0.03616088349593506</v>
      </c>
      <c r="K235" s="6">
        <v>39253195.72</v>
      </c>
      <c r="L235" s="7">
        <f t="shared" si="37"/>
        <v>0.4322060286676261</v>
      </c>
      <c r="M235" s="13">
        <v>1387869</v>
      </c>
      <c r="N235" s="7">
        <f t="shared" si="38"/>
        <v>0.013855551091122315</v>
      </c>
      <c r="O235" s="6">
        <v>-4205204</v>
      </c>
      <c r="P235" s="6">
        <v>9306522</v>
      </c>
      <c r="Q235" s="6">
        <v>-15594829</v>
      </c>
      <c r="R235" s="23">
        <v>0.7946</v>
      </c>
      <c r="S235" s="23">
        <v>0.7273</v>
      </c>
      <c r="T235" s="35">
        <f t="shared" si="46"/>
        <v>0.761</v>
      </c>
      <c r="U235" s="13"/>
      <c r="W235" s="7" t="s">
        <v>297</v>
      </c>
      <c r="X235" s="7" t="str">
        <f t="shared" si="39"/>
        <v/>
      </c>
      <c r="Y235" s="7" t="str">
        <f t="shared" si="40"/>
        <v/>
      </c>
      <c r="Z235" s="7" t="str">
        <f t="shared" si="41"/>
        <v/>
      </c>
      <c r="AA235" s="8" t="str">
        <f t="shared" si="42"/>
        <v/>
      </c>
      <c r="AB235" s="22" t="str">
        <f t="shared" si="43"/>
        <v/>
      </c>
      <c r="AC235" s="8">
        <f t="shared" si="44"/>
        <v>0</v>
      </c>
    </row>
    <row r="236" spans="2:29" ht="15">
      <c r="B236" s="4">
        <v>7411</v>
      </c>
      <c r="C236" s="3" t="s">
        <v>237</v>
      </c>
      <c r="D236" s="5">
        <v>11298634</v>
      </c>
      <c r="E236" s="5">
        <v>11912737</v>
      </c>
      <c r="F236" s="5">
        <v>9950652</v>
      </c>
      <c r="G236" s="5">
        <v>8940214</v>
      </c>
      <c r="H236" s="5">
        <f t="shared" si="47"/>
        <v>10525559</v>
      </c>
      <c r="I236" s="6">
        <v>269316.7099999998</v>
      </c>
      <c r="J236" s="7">
        <f t="shared" si="36"/>
        <v>0.025586927022118237</v>
      </c>
      <c r="K236" s="6">
        <v>895273.51</v>
      </c>
      <c r="L236" s="7">
        <f t="shared" si="37"/>
        <v>0.085057098630106</v>
      </c>
      <c r="M236" s="13">
        <v>60800</v>
      </c>
      <c r="N236" s="7">
        <f t="shared" si="38"/>
        <v>0.0053811814773361095</v>
      </c>
      <c r="O236" s="6">
        <v>284027</v>
      </c>
      <c r="P236" s="6">
        <v>1013977</v>
      </c>
      <c r="Q236" s="6">
        <v>61009</v>
      </c>
      <c r="R236" s="23">
        <v>0.7816</v>
      </c>
      <c r="S236" s="23">
        <v>0.758</v>
      </c>
      <c r="T236" s="35">
        <f t="shared" si="46"/>
        <v>0.7698</v>
      </c>
      <c r="U236" s="13"/>
      <c r="W236" s="7" t="s">
        <v>297</v>
      </c>
      <c r="X236" s="7" t="str">
        <f t="shared" si="39"/>
        <v/>
      </c>
      <c r="Y236" s="7" t="str">
        <f t="shared" si="40"/>
        <v/>
      </c>
      <c r="Z236" s="7" t="str">
        <f t="shared" si="41"/>
        <v/>
      </c>
      <c r="AA236" s="8" t="str">
        <f t="shared" si="42"/>
        <v/>
      </c>
      <c r="AB236" s="22" t="str">
        <f t="shared" si="43"/>
        <v/>
      </c>
      <c r="AC236" s="8">
        <f t="shared" si="44"/>
        <v>0</v>
      </c>
    </row>
    <row r="237" spans="1:29" ht="15">
      <c r="A237" s="3" t="s">
        <v>238</v>
      </c>
      <c r="B237" s="4">
        <v>7501</v>
      </c>
      <c r="C237" s="3" t="s">
        <v>239</v>
      </c>
      <c r="D237" s="5">
        <v>6068983</v>
      </c>
      <c r="E237" s="5">
        <v>6581749</v>
      </c>
      <c r="F237" s="5">
        <v>4498508</v>
      </c>
      <c r="G237" s="5">
        <v>3948727</v>
      </c>
      <c r="H237" s="5">
        <f t="shared" si="47"/>
        <v>5274492</v>
      </c>
      <c r="I237" s="6">
        <v>123711.47000000009</v>
      </c>
      <c r="J237" s="7">
        <f t="shared" si="36"/>
        <v>0.02345467013695349</v>
      </c>
      <c r="K237" s="6">
        <v>1086789.44</v>
      </c>
      <c r="L237" s="7">
        <f t="shared" si="37"/>
        <v>0.20604627706326978</v>
      </c>
      <c r="M237" s="13">
        <v>40510</v>
      </c>
      <c r="N237" s="7">
        <f t="shared" si="38"/>
        <v>0.006674923953486111</v>
      </c>
      <c r="O237" s="6">
        <v>175873</v>
      </c>
      <c r="P237" s="6">
        <v>1493809</v>
      </c>
      <c r="Q237" s="6">
        <v>-1482616</v>
      </c>
      <c r="R237" s="23">
        <v>0.6487</v>
      </c>
      <c r="S237" s="23">
        <v>0.6255</v>
      </c>
      <c r="T237" s="35">
        <f t="shared" si="46"/>
        <v>0.6371</v>
      </c>
      <c r="U237" s="13"/>
      <c r="W237" s="7">
        <v>0.4699715281799065</v>
      </c>
      <c r="X237" s="7" t="str">
        <f t="shared" si="39"/>
        <v/>
      </c>
      <c r="Y237" s="7" t="str">
        <f t="shared" si="40"/>
        <v/>
      </c>
      <c r="Z237" s="7" t="str">
        <f t="shared" si="41"/>
        <v/>
      </c>
      <c r="AA237" s="8" t="str">
        <f t="shared" si="42"/>
        <v/>
      </c>
      <c r="AB237" s="22">
        <f t="shared" si="43"/>
        <v>0.6371</v>
      </c>
      <c r="AC237" s="8">
        <f t="shared" si="44"/>
        <v>2</v>
      </c>
    </row>
    <row r="238" spans="2:29" ht="15">
      <c r="B238" s="40">
        <v>7502</v>
      </c>
      <c r="C238" s="41" t="s">
        <v>240</v>
      </c>
      <c r="D238" s="5">
        <v>12214730</v>
      </c>
      <c r="E238" s="5">
        <v>12674436</v>
      </c>
      <c r="F238" s="5">
        <v>11120241</v>
      </c>
      <c r="G238" s="5">
        <v>10046949</v>
      </c>
      <c r="H238" s="5">
        <f t="shared" si="47"/>
        <v>11514089</v>
      </c>
      <c r="I238" s="6">
        <v>1936272.959999999</v>
      </c>
      <c r="J238" s="7">
        <f t="shared" si="36"/>
        <v>0.16816553702164358</v>
      </c>
      <c r="K238" s="6">
        <v>1212908</v>
      </c>
      <c r="L238" s="7">
        <f t="shared" si="37"/>
        <v>0.1053412041543191</v>
      </c>
      <c r="M238" s="13">
        <v>1125256</v>
      </c>
      <c r="N238" s="7">
        <f t="shared" si="38"/>
        <v>0.09212287132011923</v>
      </c>
      <c r="O238" s="6">
        <v>-1305593</v>
      </c>
      <c r="P238" s="6">
        <v>1381144</v>
      </c>
      <c r="Q238" s="6">
        <v>343867</v>
      </c>
      <c r="R238" s="23">
        <v>0.6555</v>
      </c>
      <c r="S238" s="23">
        <v>0.5346</v>
      </c>
      <c r="T238" s="35">
        <f t="shared" si="46"/>
        <v>0.5951</v>
      </c>
      <c r="U238" s="13"/>
      <c r="W238" s="7" t="s">
        <v>297</v>
      </c>
      <c r="X238" s="7">
        <f t="shared" si="39"/>
        <v>0.16816553702164358</v>
      </c>
      <c r="Y238" s="7" t="str">
        <f t="shared" si="40"/>
        <v/>
      </c>
      <c r="Z238" s="7">
        <f t="shared" si="41"/>
        <v>0.09212287132011923</v>
      </c>
      <c r="AA238" s="8" t="str">
        <f t="shared" si="42"/>
        <v/>
      </c>
      <c r="AB238" s="22">
        <f t="shared" si="43"/>
        <v>0.5951</v>
      </c>
      <c r="AC238" s="8">
        <f t="shared" si="44"/>
        <v>3</v>
      </c>
    </row>
    <row r="239" spans="2:29" ht="15">
      <c r="B239" s="4">
        <v>7503</v>
      </c>
      <c r="C239" s="3" t="s">
        <v>241</v>
      </c>
      <c r="D239" s="5">
        <v>3535975</v>
      </c>
      <c r="E239" s="5">
        <v>5195203</v>
      </c>
      <c r="F239" s="5">
        <v>3204503</v>
      </c>
      <c r="G239" s="5">
        <v>3180151</v>
      </c>
      <c r="H239" s="5">
        <f t="shared" si="47"/>
        <v>3778958</v>
      </c>
      <c r="I239" s="6">
        <v>396024.74000000005</v>
      </c>
      <c r="J239" s="7">
        <f t="shared" si="36"/>
        <v>0.10479733831389501</v>
      </c>
      <c r="K239" s="6">
        <v>346011.23</v>
      </c>
      <c r="L239" s="7">
        <f t="shared" si="37"/>
        <v>0.09156260270688374</v>
      </c>
      <c r="M239" s="13">
        <v>272326</v>
      </c>
      <c r="N239" s="7">
        <f t="shared" si="38"/>
        <v>0.07701581600548646</v>
      </c>
      <c r="O239" s="6">
        <v>542127</v>
      </c>
      <c r="P239" s="6">
        <v>169166</v>
      </c>
      <c r="Q239" s="6">
        <v>93558</v>
      </c>
      <c r="R239" s="23">
        <v>0.786</v>
      </c>
      <c r="S239" s="23">
        <v>0.6854</v>
      </c>
      <c r="T239" s="35">
        <f t="shared" si="46"/>
        <v>0.7357</v>
      </c>
      <c r="U239" s="13"/>
      <c r="W239" s="7" t="s">
        <v>297</v>
      </c>
      <c r="X239" s="7" t="str">
        <f t="shared" si="39"/>
        <v/>
      </c>
      <c r="Y239" s="7" t="str">
        <f t="shared" si="40"/>
        <v/>
      </c>
      <c r="Z239" s="7">
        <f t="shared" si="41"/>
        <v>0.07701581600548646</v>
      </c>
      <c r="AA239" s="8" t="str">
        <f t="shared" si="42"/>
        <v/>
      </c>
      <c r="AB239" s="22" t="str">
        <f t="shared" si="43"/>
        <v/>
      </c>
      <c r="AC239" s="8">
        <f t="shared" si="44"/>
        <v>1</v>
      </c>
    </row>
    <row r="240" spans="2:29" ht="15">
      <c r="B240" s="4">
        <v>7504</v>
      </c>
      <c r="C240" s="3" t="s">
        <v>242</v>
      </c>
      <c r="D240" s="5">
        <v>16990156</v>
      </c>
      <c r="E240" s="5">
        <v>16019561</v>
      </c>
      <c r="F240" s="5">
        <v>18284858</v>
      </c>
      <c r="G240" s="5">
        <v>14475330</v>
      </c>
      <c r="H240" s="5">
        <f t="shared" si="47"/>
        <v>16442476</v>
      </c>
      <c r="I240" s="6">
        <v>107463.55000000016</v>
      </c>
      <c r="J240" s="7">
        <f t="shared" si="36"/>
        <v>0.0065357279524081505</v>
      </c>
      <c r="K240" s="6">
        <v>877752.51</v>
      </c>
      <c r="L240" s="7">
        <f t="shared" si="37"/>
        <v>0.05338323194146672</v>
      </c>
      <c r="M240" s="13">
        <v>0</v>
      </c>
      <c r="N240" s="7">
        <f t="shared" si="38"/>
        <v>0</v>
      </c>
      <c r="O240" s="6">
        <v>455266</v>
      </c>
      <c r="P240" s="6">
        <v>1072209</v>
      </c>
      <c r="Q240" s="6">
        <v>91344</v>
      </c>
      <c r="R240" s="23">
        <v>0.7414</v>
      </c>
      <c r="S240" s="23">
        <v>0.6391</v>
      </c>
      <c r="T240" s="35">
        <f t="shared" si="46"/>
        <v>0.6903</v>
      </c>
      <c r="U240" s="13"/>
      <c r="W240" s="7" t="s">
        <v>297</v>
      </c>
      <c r="X240" s="7" t="str">
        <f t="shared" si="39"/>
        <v/>
      </c>
      <c r="Y240" s="7" t="str">
        <f t="shared" si="40"/>
        <v/>
      </c>
      <c r="Z240" s="7" t="str">
        <f t="shared" si="41"/>
        <v/>
      </c>
      <c r="AA240" s="8" t="str">
        <f t="shared" si="42"/>
        <v/>
      </c>
      <c r="AB240" s="22" t="str">
        <f t="shared" si="43"/>
        <v/>
      </c>
      <c r="AC240" s="8">
        <f t="shared" si="44"/>
        <v>0</v>
      </c>
    </row>
    <row r="241" spans="2:29" ht="15">
      <c r="B241" s="4">
        <v>7505</v>
      </c>
      <c r="C241" s="3" t="s">
        <v>238</v>
      </c>
      <c r="D241" s="5">
        <v>35280944</v>
      </c>
      <c r="E241" s="5">
        <v>34760410</v>
      </c>
      <c r="F241" s="5">
        <v>30522693</v>
      </c>
      <c r="G241" s="5">
        <v>28033765</v>
      </c>
      <c r="H241" s="5">
        <f t="shared" si="47"/>
        <v>32149453</v>
      </c>
      <c r="I241" s="6">
        <v>231695.7399999994</v>
      </c>
      <c r="J241" s="7">
        <f t="shared" si="36"/>
        <v>0.007206833036941543</v>
      </c>
      <c r="K241" s="6">
        <v>8026153.24</v>
      </c>
      <c r="L241" s="7">
        <f t="shared" si="37"/>
        <v>0.2496513156849045</v>
      </c>
      <c r="M241" s="13">
        <v>0</v>
      </c>
      <c r="N241" s="7">
        <f t="shared" si="38"/>
        <v>0</v>
      </c>
      <c r="O241" s="6">
        <v>1741952</v>
      </c>
      <c r="P241" s="6">
        <v>1769304</v>
      </c>
      <c r="Q241" s="6">
        <v>-4858199</v>
      </c>
      <c r="R241" s="23">
        <v>0.8379</v>
      </c>
      <c r="S241" s="23">
        <v>0.6618</v>
      </c>
      <c r="T241" s="35">
        <f t="shared" si="46"/>
        <v>0.7499</v>
      </c>
      <c r="U241" s="13"/>
      <c r="W241" s="7" t="s">
        <v>297</v>
      </c>
      <c r="X241" s="7" t="str">
        <f t="shared" si="39"/>
        <v/>
      </c>
      <c r="Y241" s="7" t="str">
        <f t="shared" si="40"/>
        <v/>
      </c>
      <c r="Z241" s="7" t="str">
        <f t="shared" si="41"/>
        <v/>
      </c>
      <c r="AA241" s="8" t="str">
        <f t="shared" si="42"/>
        <v/>
      </c>
      <c r="AB241" s="22" t="str">
        <f t="shared" si="43"/>
        <v/>
      </c>
      <c r="AC241" s="8">
        <f t="shared" si="44"/>
        <v>0</v>
      </c>
    </row>
    <row r="242" spans="1:29" ht="15">
      <c r="A242" s="3" t="s">
        <v>243</v>
      </c>
      <c r="B242" s="4">
        <v>7601</v>
      </c>
      <c r="C242" s="3" t="s">
        <v>244</v>
      </c>
      <c r="D242" s="5">
        <v>34629881</v>
      </c>
      <c r="E242" s="5">
        <v>28849403</v>
      </c>
      <c r="F242" s="5">
        <v>30255915</v>
      </c>
      <c r="G242" s="5">
        <v>26231912</v>
      </c>
      <c r="H242" s="5">
        <f t="shared" si="47"/>
        <v>29991778</v>
      </c>
      <c r="I242" s="6">
        <v>1291561.5200000016</v>
      </c>
      <c r="J242" s="7">
        <f t="shared" si="36"/>
        <v>0.043063853033321386</v>
      </c>
      <c r="K242" s="6">
        <v>6224991.26</v>
      </c>
      <c r="L242" s="7">
        <f t="shared" si="37"/>
        <v>0.20755659301025767</v>
      </c>
      <c r="M242" s="13">
        <v>277489</v>
      </c>
      <c r="N242" s="7">
        <f t="shared" si="38"/>
        <v>0.008012993171995018</v>
      </c>
      <c r="O242" s="6">
        <v>89219</v>
      </c>
      <c r="P242" s="6">
        <v>240627</v>
      </c>
      <c r="Q242" s="6">
        <v>-3574748</v>
      </c>
      <c r="R242" s="23">
        <v>0.7627</v>
      </c>
      <c r="S242" s="23">
        <v>0.7329</v>
      </c>
      <c r="T242" s="35">
        <f t="shared" si="46"/>
        <v>0.7478</v>
      </c>
      <c r="U242" s="13"/>
      <c r="W242" s="7" t="s">
        <v>297</v>
      </c>
      <c r="X242" s="7" t="str">
        <f t="shared" si="39"/>
        <v/>
      </c>
      <c r="Y242" s="7" t="str">
        <f t="shared" si="40"/>
        <v/>
      </c>
      <c r="Z242" s="7" t="str">
        <f t="shared" si="41"/>
        <v/>
      </c>
      <c r="AA242" s="8" t="str">
        <f t="shared" si="42"/>
        <v/>
      </c>
      <c r="AB242" s="22" t="str">
        <f t="shared" si="43"/>
        <v/>
      </c>
      <c r="AC242" s="8">
        <f t="shared" si="44"/>
        <v>0</v>
      </c>
    </row>
    <row r="243" spans="2:29" ht="15">
      <c r="B243" s="4">
        <v>7602</v>
      </c>
      <c r="C243" s="3" t="s">
        <v>245</v>
      </c>
      <c r="D243" s="5">
        <v>5915088</v>
      </c>
      <c r="E243" s="5">
        <v>5307084</v>
      </c>
      <c r="F243" s="5">
        <v>5024343</v>
      </c>
      <c r="G243" s="5">
        <v>6390669</v>
      </c>
      <c r="H243" s="5">
        <f t="shared" si="47"/>
        <v>5659296</v>
      </c>
      <c r="I243" s="6">
        <v>168985.09000000014</v>
      </c>
      <c r="J243" s="7">
        <f t="shared" si="36"/>
        <v>0.029859736970817598</v>
      </c>
      <c r="K243" s="6">
        <v>3158457.28</v>
      </c>
      <c r="L243" s="7">
        <f t="shared" si="37"/>
        <v>0.5581007390318513</v>
      </c>
      <c r="M243" s="13">
        <v>29343</v>
      </c>
      <c r="N243" s="7">
        <f t="shared" si="38"/>
        <v>0.004960703881328562</v>
      </c>
      <c r="O243" s="6">
        <v>-146541</v>
      </c>
      <c r="P243" s="6">
        <v>249923</v>
      </c>
      <c r="Q243" s="6">
        <v>906756</v>
      </c>
      <c r="R243" s="23">
        <v>0.6829</v>
      </c>
      <c r="S243" s="23">
        <v>0.7262</v>
      </c>
      <c r="T243" s="35">
        <f t="shared" si="46"/>
        <v>0.7046</v>
      </c>
      <c r="U243" s="13"/>
      <c r="W243" s="7">
        <v>0.6283396617957133</v>
      </c>
      <c r="X243" s="7" t="str">
        <f t="shared" si="39"/>
        <v/>
      </c>
      <c r="Y243" s="7">
        <f t="shared" si="40"/>
        <v>0.5581007390318513</v>
      </c>
      <c r="Z243" s="7" t="str">
        <f t="shared" si="41"/>
        <v/>
      </c>
      <c r="AA243" s="8" t="str">
        <f t="shared" si="42"/>
        <v/>
      </c>
      <c r="AB243" s="22" t="str">
        <f t="shared" si="43"/>
        <v/>
      </c>
      <c r="AC243" s="8">
        <f t="shared" si="44"/>
        <v>2</v>
      </c>
    </row>
    <row r="244" spans="2:29" ht="15">
      <c r="B244" s="4">
        <v>7603</v>
      </c>
      <c r="C244" s="3" t="s">
        <v>246</v>
      </c>
      <c r="D244" s="5">
        <v>6435095</v>
      </c>
      <c r="E244" s="5">
        <v>5880166</v>
      </c>
      <c r="F244" s="5">
        <v>5708397</v>
      </c>
      <c r="G244" s="5">
        <v>7701122</v>
      </c>
      <c r="H244" s="5">
        <f t="shared" si="47"/>
        <v>6431195</v>
      </c>
      <c r="I244" s="6">
        <v>455445.0299999999</v>
      </c>
      <c r="J244" s="7">
        <f t="shared" si="36"/>
        <v>0.07081810301195966</v>
      </c>
      <c r="K244" s="6">
        <v>816881.03</v>
      </c>
      <c r="L244" s="7">
        <f t="shared" si="37"/>
        <v>0.12701854476500868</v>
      </c>
      <c r="M244" s="13">
        <v>309631</v>
      </c>
      <c r="N244" s="7">
        <f t="shared" si="38"/>
        <v>0.04811599517955834</v>
      </c>
      <c r="O244" s="6">
        <v>158061</v>
      </c>
      <c r="P244" s="6">
        <v>-82289</v>
      </c>
      <c r="Q244" s="6">
        <v>-671132</v>
      </c>
      <c r="R244" s="23">
        <v>0.7445</v>
      </c>
      <c r="S244" s="23">
        <v>0.6889</v>
      </c>
      <c r="T244" s="35">
        <f t="shared" si="46"/>
        <v>0.7167</v>
      </c>
      <c r="U244" s="13"/>
      <c r="W244" s="7" t="s">
        <v>297</v>
      </c>
      <c r="X244" s="7" t="str">
        <f t="shared" si="39"/>
        <v/>
      </c>
      <c r="Y244" s="7" t="str">
        <f t="shared" si="40"/>
        <v/>
      </c>
      <c r="Z244" s="7" t="str">
        <f t="shared" si="41"/>
        <v/>
      </c>
      <c r="AA244" s="8" t="str">
        <f t="shared" si="42"/>
        <v/>
      </c>
      <c r="AB244" s="22" t="str">
        <f t="shared" si="43"/>
        <v/>
      </c>
      <c r="AC244" s="8">
        <f t="shared" si="44"/>
        <v>0</v>
      </c>
    </row>
    <row r="245" spans="2:29" ht="15">
      <c r="B245" s="4">
        <v>7604</v>
      </c>
      <c r="C245" s="3" t="s">
        <v>247</v>
      </c>
      <c r="D245" s="5">
        <v>1994911</v>
      </c>
      <c r="E245" s="5">
        <v>3042495</v>
      </c>
      <c r="F245" s="5">
        <v>1720196</v>
      </c>
      <c r="G245" s="5">
        <v>1628654</v>
      </c>
      <c r="H245" s="5">
        <f t="shared" si="47"/>
        <v>2096564</v>
      </c>
      <c r="I245" s="6">
        <v>159510.1399999999</v>
      </c>
      <c r="J245" s="7">
        <f t="shared" si="36"/>
        <v>0.07608169366639887</v>
      </c>
      <c r="K245" s="6">
        <v>0</v>
      </c>
      <c r="L245" s="7">
        <f t="shared" si="37"/>
        <v>0</v>
      </c>
      <c r="M245" s="13">
        <v>0</v>
      </c>
      <c r="N245" s="7">
        <f t="shared" si="38"/>
        <v>0</v>
      </c>
      <c r="O245" s="6">
        <v>179153</v>
      </c>
      <c r="P245" s="6">
        <v>71806</v>
      </c>
      <c r="Q245" s="6">
        <v>147847</v>
      </c>
      <c r="R245" s="23">
        <v>0.6791</v>
      </c>
      <c r="S245" s="23">
        <v>0.5924</v>
      </c>
      <c r="T245" s="35">
        <f t="shared" si="46"/>
        <v>0.6358</v>
      </c>
      <c r="U245" s="13"/>
      <c r="W245" s="7" t="s">
        <v>297</v>
      </c>
      <c r="X245" s="7" t="str">
        <f t="shared" si="39"/>
        <v/>
      </c>
      <c r="Y245" s="7" t="str">
        <f t="shared" si="40"/>
        <v/>
      </c>
      <c r="Z245" s="7" t="str">
        <f t="shared" si="41"/>
        <v/>
      </c>
      <c r="AA245" s="8" t="str">
        <f t="shared" si="42"/>
        <v/>
      </c>
      <c r="AB245" s="22">
        <f t="shared" si="43"/>
        <v>0.6358</v>
      </c>
      <c r="AC245" s="8">
        <f t="shared" si="44"/>
        <v>1</v>
      </c>
    </row>
    <row r="246" spans="2:29" ht="15">
      <c r="B246" s="40">
        <v>7605</v>
      </c>
      <c r="C246" s="41" t="s">
        <v>248</v>
      </c>
      <c r="D246" s="5">
        <v>5456104</v>
      </c>
      <c r="E246" s="5">
        <v>6849450</v>
      </c>
      <c r="F246" s="5">
        <v>4587738</v>
      </c>
      <c r="G246" s="5">
        <v>3863246</v>
      </c>
      <c r="H246" s="5">
        <f t="shared" si="47"/>
        <v>5189135</v>
      </c>
      <c r="I246" s="6">
        <v>1414336.1400000001</v>
      </c>
      <c r="J246" s="7">
        <f t="shared" si="36"/>
        <v>0.27255720654791216</v>
      </c>
      <c r="K246" s="6">
        <v>3005848.21</v>
      </c>
      <c r="L246" s="7">
        <f t="shared" si="37"/>
        <v>0.5792580478249265</v>
      </c>
      <c r="M246" s="13">
        <v>722708</v>
      </c>
      <c r="N246" s="7">
        <f t="shared" si="38"/>
        <v>0.13245861882398136</v>
      </c>
      <c r="O246" s="6">
        <v>-227764</v>
      </c>
      <c r="P246" s="6">
        <v>1432917</v>
      </c>
      <c r="Q246" s="6">
        <v>-1011144</v>
      </c>
      <c r="R246" s="23">
        <v>0.6093</v>
      </c>
      <c r="S246" s="23">
        <v>0.5867</v>
      </c>
      <c r="T246" s="35">
        <f t="shared" si="46"/>
        <v>0.598</v>
      </c>
      <c r="U246" s="13"/>
      <c r="W246" s="7">
        <v>0.29878712805568636</v>
      </c>
      <c r="X246" s="7">
        <f t="shared" si="39"/>
        <v>0.27255720654791216</v>
      </c>
      <c r="Y246" s="7">
        <f t="shared" si="40"/>
        <v>0.5792580478249265</v>
      </c>
      <c r="Z246" s="7">
        <f t="shared" si="41"/>
        <v>0.13245861882398136</v>
      </c>
      <c r="AA246" s="8" t="str">
        <f t="shared" si="42"/>
        <v/>
      </c>
      <c r="AB246" s="22">
        <f t="shared" si="43"/>
        <v>0.598</v>
      </c>
      <c r="AC246" s="8">
        <f t="shared" si="44"/>
        <v>5</v>
      </c>
    </row>
    <row r="247" spans="2:29" ht="15">
      <c r="B247" s="4">
        <v>7606</v>
      </c>
      <c r="C247" s="3" t="s">
        <v>249</v>
      </c>
      <c r="D247" s="5">
        <v>14924288</v>
      </c>
      <c r="E247" s="5">
        <v>13433005</v>
      </c>
      <c r="F247" s="5">
        <v>13472578</v>
      </c>
      <c r="G247" s="5">
        <v>15851877</v>
      </c>
      <c r="H247" s="5">
        <f t="shared" si="47"/>
        <v>14420437</v>
      </c>
      <c r="I247" s="6">
        <v>1037002.7999999995</v>
      </c>
      <c r="J247" s="7">
        <f t="shared" si="36"/>
        <v>0.07191202319319445</v>
      </c>
      <c r="K247" s="6">
        <v>7367684.94</v>
      </c>
      <c r="L247" s="7">
        <f t="shared" si="37"/>
        <v>0.5109196718518308</v>
      </c>
      <c r="M247" s="13">
        <v>0</v>
      </c>
      <c r="N247" s="7">
        <f t="shared" si="38"/>
        <v>0</v>
      </c>
      <c r="O247" s="6">
        <v>2088670</v>
      </c>
      <c r="P247" s="6">
        <v>-7409902</v>
      </c>
      <c r="Q247" s="6">
        <v>8973109</v>
      </c>
      <c r="R247" s="23">
        <v>0.8464</v>
      </c>
      <c r="S247" s="23">
        <v>0.738</v>
      </c>
      <c r="T247" s="35">
        <f t="shared" si="46"/>
        <v>0.7922</v>
      </c>
      <c r="U247" s="13"/>
      <c r="W247" s="7" t="s">
        <v>297</v>
      </c>
      <c r="X247" s="7" t="str">
        <f t="shared" si="39"/>
        <v/>
      </c>
      <c r="Y247" s="7">
        <f t="shared" si="40"/>
        <v>0.5109196718518308</v>
      </c>
      <c r="Z247" s="7" t="str">
        <f t="shared" si="41"/>
        <v/>
      </c>
      <c r="AA247" s="8" t="str">
        <f t="shared" si="42"/>
        <v/>
      </c>
      <c r="AB247" s="22" t="str">
        <f t="shared" si="43"/>
        <v/>
      </c>
      <c r="AC247" s="8">
        <f t="shared" si="44"/>
        <v>1</v>
      </c>
    </row>
    <row r="248" spans="2:29" ht="15">
      <c r="B248" s="4">
        <v>7607</v>
      </c>
      <c r="C248" s="3" t="s">
        <v>250</v>
      </c>
      <c r="D248" s="5">
        <v>6135912</v>
      </c>
      <c r="E248" s="5">
        <v>5183977</v>
      </c>
      <c r="F248" s="5">
        <v>4411257</v>
      </c>
      <c r="G248" s="5">
        <v>4663043</v>
      </c>
      <c r="H248" s="5">
        <f t="shared" si="47"/>
        <v>5098547</v>
      </c>
      <c r="I248" s="6">
        <v>222807.6099999999</v>
      </c>
      <c r="J248" s="7">
        <f t="shared" si="36"/>
        <v>0.043700216944160736</v>
      </c>
      <c r="K248" s="6">
        <v>3386332.73</v>
      </c>
      <c r="L248" s="7">
        <f t="shared" si="37"/>
        <v>0.6641760348585587</v>
      </c>
      <c r="M248" s="13">
        <v>220408</v>
      </c>
      <c r="N248" s="7">
        <f t="shared" si="38"/>
        <v>0.035920984525201795</v>
      </c>
      <c r="O248" s="6">
        <v>251413</v>
      </c>
      <c r="P248" s="6">
        <v>630947</v>
      </c>
      <c r="Q248" s="6">
        <v>910017</v>
      </c>
      <c r="R248" s="23">
        <v>0.5993</v>
      </c>
      <c r="S248" s="23">
        <v>0.587</v>
      </c>
      <c r="T248" s="35">
        <f t="shared" si="46"/>
        <v>0.5932</v>
      </c>
      <c r="U248" s="13"/>
      <c r="W248" s="7" t="s">
        <v>297</v>
      </c>
      <c r="X248" s="7" t="str">
        <f t="shared" si="39"/>
        <v/>
      </c>
      <c r="Y248" s="7">
        <f t="shared" si="40"/>
        <v>0.6641760348585587</v>
      </c>
      <c r="Z248" s="7" t="str">
        <f t="shared" si="41"/>
        <v/>
      </c>
      <c r="AA248" s="8" t="str">
        <f t="shared" si="42"/>
        <v/>
      </c>
      <c r="AB248" s="22">
        <f t="shared" si="43"/>
        <v>0.5932</v>
      </c>
      <c r="AC248" s="8">
        <f t="shared" si="44"/>
        <v>2</v>
      </c>
    </row>
    <row r="249" spans="2:29" ht="15">
      <c r="B249" s="40">
        <v>7608</v>
      </c>
      <c r="C249" s="41" t="s">
        <v>251</v>
      </c>
      <c r="D249" s="5">
        <v>4466027</v>
      </c>
      <c r="E249" s="5">
        <v>5893561</v>
      </c>
      <c r="F249" s="5">
        <v>4706372</v>
      </c>
      <c r="G249" s="5">
        <v>4515109</v>
      </c>
      <c r="H249" s="5">
        <f t="shared" si="47"/>
        <v>4895267</v>
      </c>
      <c r="I249" s="6">
        <v>2359969.6900000004</v>
      </c>
      <c r="J249" s="7">
        <f t="shared" si="36"/>
        <v>0.4820921289890828</v>
      </c>
      <c r="K249" s="6">
        <v>3297247.29</v>
      </c>
      <c r="L249" s="7">
        <f t="shared" si="37"/>
        <v>0.6735582124529673</v>
      </c>
      <c r="M249" s="13">
        <v>2321253</v>
      </c>
      <c r="N249" s="7">
        <f t="shared" si="38"/>
        <v>0.5197579414544515</v>
      </c>
      <c r="O249" s="6">
        <v>328100</v>
      </c>
      <c r="P249" s="6">
        <v>-174717</v>
      </c>
      <c r="Q249" s="6">
        <v>-112664</v>
      </c>
      <c r="R249" s="23">
        <v>0.6009</v>
      </c>
      <c r="S249" s="23">
        <v>0.6333</v>
      </c>
      <c r="T249" s="35">
        <f t="shared" si="46"/>
        <v>0.6171</v>
      </c>
      <c r="U249" s="13"/>
      <c r="W249" s="7">
        <v>0.3689040314507361</v>
      </c>
      <c r="X249" s="7">
        <f t="shared" si="39"/>
        <v>0.4820921289890828</v>
      </c>
      <c r="Y249" s="7">
        <f t="shared" si="40"/>
        <v>0.6735582124529673</v>
      </c>
      <c r="Z249" s="7">
        <f t="shared" si="41"/>
        <v>0.5197579414544515</v>
      </c>
      <c r="AA249" s="8" t="str">
        <f t="shared" si="42"/>
        <v/>
      </c>
      <c r="AB249" s="22">
        <f t="shared" si="43"/>
        <v>0.6171</v>
      </c>
      <c r="AC249" s="8">
        <f t="shared" si="44"/>
        <v>5</v>
      </c>
    </row>
    <row r="250" spans="2:29" ht="15">
      <c r="B250" s="4">
        <v>7609</v>
      </c>
      <c r="C250" s="3" t="s">
        <v>252</v>
      </c>
      <c r="D250" s="5">
        <v>8352672</v>
      </c>
      <c r="E250" s="5">
        <v>6864821</v>
      </c>
      <c r="F250" s="5">
        <v>6711784</v>
      </c>
      <c r="G250" s="5">
        <v>6040060</v>
      </c>
      <c r="H250" s="5">
        <f t="shared" si="47"/>
        <v>6992334</v>
      </c>
      <c r="I250" s="6">
        <v>41631.439999999726</v>
      </c>
      <c r="J250" s="7">
        <f t="shared" si="36"/>
        <v>0.005953868908435971</v>
      </c>
      <c r="K250" s="6">
        <v>2101359.59</v>
      </c>
      <c r="L250" s="7">
        <f t="shared" si="37"/>
        <v>0.30052334313549667</v>
      </c>
      <c r="M250" s="13">
        <v>0</v>
      </c>
      <c r="N250" s="7">
        <f t="shared" si="38"/>
        <v>0</v>
      </c>
      <c r="O250" s="6">
        <v>-131920</v>
      </c>
      <c r="P250" s="6">
        <v>2707436</v>
      </c>
      <c r="Q250" s="6">
        <v>-1821614</v>
      </c>
      <c r="R250" s="23">
        <v>0.7008</v>
      </c>
      <c r="S250" s="23">
        <v>0.7695</v>
      </c>
      <c r="T250" s="35">
        <f t="shared" si="46"/>
        <v>0.7352</v>
      </c>
      <c r="U250" s="13"/>
      <c r="W250" s="7" t="s">
        <v>297</v>
      </c>
      <c r="X250" s="7" t="str">
        <f t="shared" si="39"/>
        <v/>
      </c>
      <c r="Y250" s="7" t="str">
        <f t="shared" si="40"/>
        <v/>
      </c>
      <c r="Z250" s="7" t="str">
        <f t="shared" si="41"/>
        <v/>
      </c>
      <c r="AA250" s="8" t="str">
        <f t="shared" si="42"/>
        <v/>
      </c>
      <c r="AB250" s="22" t="str">
        <f t="shared" si="43"/>
        <v/>
      </c>
      <c r="AC250" s="8">
        <f t="shared" si="44"/>
        <v>0</v>
      </c>
    </row>
    <row r="251" spans="2:29" ht="15">
      <c r="B251" s="4">
        <v>7610</v>
      </c>
      <c r="C251" s="3" t="s">
        <v>253</v>
      </c>
      <c r="D251" s="5">
        <v>18173927</v>
      </c>
      <c r="E251" s="5">
        <v>21808032</v>
      </c>
      <c r="F251" s="5">
        <v>16929440</v>
      </c>
      <c r="G251" s="5">
        <v>14873667</v>
      </c>
      <c r="H251" s="5">
        <f t="shared" si="47"/>
        <v>17946267</v>
      </c>
      <c r="I251" s="6">
        <v>1149067.4999999998</v>
      </c>
      <c r="J251" s="7">
        <f t="shared" si="36"/>
        <v>0.0640282182361379</v>
      </c>
      <c r="K251" s="6">
        <v>3084691.81</v>
      </c>
      <c r="L251" s="7">
        <f t="shared" si="37"/>
        <v>0.1718848722132575</v>
      </c>
      <c r="M251" s="13">
        <v>866967</v>
      </c>
      <c r="N251" s="7">
        <f t="shared" si="38"/>
        <v>0.04770388920347265</v>
      </c>
      <c r="O251" s="6">
        <v>-2596879</v>
      </c>
      <c r="P251" s="6">
        <v>3132642</v>
      </c>
      <c r="Q251" s="6">
        <v>-3621754</v>
      </c>
      <c r="R251" s="23">
        <v>0.7561</v>
      </c>
      <c r="S251" s="23">
        <v>0.6739</v>
      </c>
      <c r="T251" s="35">
        <f t="shared" si="46"/>
        <v>0.715</v>
      </c>
      <c r="U251" s="13"/>
      <c r="W251" s="7" t="s">
        <v>297</v>
      </c>
      <c r="X251" s="7" t="str">
        <f t="shared" si="39"/>
        <v/>
      </c>
      <c r="Y251" s="7" t="str">
        <f t="shared" si="40"/>
        <v/>
      </c>
      <c r="Z251" s="7" t="str">
        <f t="shared" si="41"/>
        <v/>
      </c>
      <c r="AA251" s="8" t="str">
        <f t="shared" si="42"/>
        <v/>
      </c>
      <c r="AB251" s="22" t="str">
        <f t="shared" si="43"/>
        <v/>
      </c>
      <c r="AC251" s="8">
        <f t="shared" si="44"/>
        <v>0</v>
      </c>
    </row>
    <row r="252" spans="2:29" ht="15">
      <c r="B252" s="4">
        <v>7611</v>
      </c>
      <c r="C252" s="3" t="s">
        <v>243</v>
      </c>
      <c r="D252" s="5">
        <v>53224994</v>
      </c>
      <c r="E252" s="5">
        <v>54033837</v>
      </c>
      <c r="F252" s="5">
        <v>49795009</v>
      </c>
      <c r="G252" s="5">
        <v>51835705</v>
      </c>
      <c r="H252" s="5">
        <f t="shared" si="47"/>
        <v>52222386</v>
      </c>
      <c r="I252" s="6">
        <v>1644907.169999999</v>
      </c>
      <c r="J252" s="7">
        <f t="shared" si="36"/>
        <v>0.031498123620778244</v>
      </c>
      <c r="K252" s="6">
        <v>9411632.19</v>
      </c>
      <c r="L252" s="7">
        <f t="shared" si="37"/>
        <v>0.18022217885640077</v>
      </c>
      <c r="M252" s="13">
        <v>0</v>
      </c>
      <c r="N252" s="7">
        <f t="shared" si="38"/>
        <v>0</v>
      </c>
      <c r="O252" s="6">
        <v>1675970</v>
      </c>
      <c r="P252" s="6">
        <v>3052372</v>
      </c>
      <c r="Q252" s="6">
        <v>2938806</v>
      </c>
      <c r="R252" s="23">
        <v>0.7258</v>
      </c>
      <c r="S252" s="23">
        <v>0.6709</v>
      </c>
      <c r="T252" s="35">
        <f t="shared" si="46"/>
        <v>0.6984</v>
      </c>
      <c r="U252" s="13"/>
      <c r="W252" s="7" t="s">
        <v>297</v>
      </c>
      <c r="X252" s="7" t="str">
        <f t="shared" si="39"/>
        <v/>
      </c>
      <c r="Y252" s="7" t="str">
        <f t="shared" si="40"/>
        <v/>
      </c>
      <c r="Z252" s="7" t="str">
        <f t="shared" si="41"/>
        <v/>
      </c>
      <c r="AA252" s="8" t="str">
        <f t="shared" si="42"/>
        <v/>
      </c>
      <c r="AB252" s="22" t="str">
        <f t="shared" si="43"/>
        <v/>
      </c>
      <c r="AC252" s="8">
        <f t="shared" si="44"/>
        <v>0</v>
      </c>
    </row>
    <row r="253" spans="1:29" ht="15">
      <c r="A253" s="3" t="s">
        <v>254</v>
      </c>
      <c r="B253" s="4">
        <v>7701</v>
      </c>
      <c r="C253" s="3" t="s">
        <v>255</v>
      </c>
      <c r="D253" s="5">
        <v>6893023</v>
      </c>
      <c r="E253" s="5">
        <v>7248773</v>
      </c>
      <c r="F253" s="5">
        <v>6355421</v>
      </c>
      <c r="G253" s="5">
        <v>6172622</v>
      </c>
      <c r="H253" s="5">
        <f t="shared" si="47"/>
        <v>6667460</v>
      </c>
      <c r="I253" s="6">
        <v>38724.30000000002</v>
      </c>
      <c r="J253" s="7">
        <f t="shared" si="36"/>
        <v>0.0058079538534914375</v>
      </c>
      <c r="K253" s="6">
        <v>841158.39</v>
      </c>
      <c r="L253" s="7">
        <f t="shared" si="37"/>
        <v>0.1261587456092725</v>
      </c>
      <c r="M253" s="13">
        <v>0</v>
      </c>
      <c r="N253" s="7">
        <f t="shared" si="38"/>
        <v>0</v>
      </c>
      <c r="O253" s="6">
        <v>-259524</v>
      </c>
      <c r="P253" s="6">
        <v>-1999385</v>
      </c>
      <c r="Q253" s="6">
        <v>2554365</v>
      </c>
      <c r="R253" s="23">
        <v>0.6219</v>
      </c>
      <c r="S253" s="23">
        <v>0.6325</v>
      </c>
      <c r="T253" s="35">
        <f t="shared" si="46"/>
        <v>0.6272</v>
      </c>
      <c r="U253" s="13"/>
      <c r="W253" s="7" t="s">
        <v>297</v>
      </c>
      <c r="X253" s="7" t="str">
        <f t="shared" si="39"/>
        <v/>
      </c>
      <c r="Y253" s="7" t="str">
        <f t="shared" si="40"/>
        <v/>
      </c>
      <c r="Z253" s="7" t="str">
        <f t="shared" si="41"/>
        <v/>
      </c>
      <c r="AA253" s="8" t="str">
        <f t="shared" si="42"/>
        <v/>
      </c>
      <c r="AB253" s="22">
        <f t="shared" si="43"/>
        <v>0.6272</v>
      </c>
      <c r="AC253" s="8">
        <f t="shared" si="44"/>
        <v>1</v>
      </c>
    </row>
    <row r="254" spans="2:29" ht="15">
      <c r="B254" s="4">
        <v>7702</v>
      </c>
      <c r="C254" s="3" t="s">
        <v>256</v>
      </c>
      <c r="D254" s="5">
        <v>4743507</v>
      </c>
      <c r="E254" s="5">
        <v>6319964</v>
      </c>
      <c r="F254" s="5">
        <v>4369340</v>
      </c>
      <c r="G254" s="5">
        <v>4087362</v>
      </c>
      <c r="H254" s="5">
        <f t="shared" si="47"/>
        <v>4880043</v>
      </c>
      <c r="I254" s="6">
        <v>134330.70999999996</v>
      </c>
      <c r="J254" s="7">
        <f t="shared" si="36"/>
        <v>0.02752654228661509</v>
      </c>
      <c r="K254" s="6">
        <v>1578843.85</v>
      </c>
      <c r="L254" s="7">
        <f t="shared" si="37"/>
        <v>0.32353072503664415</v>
      </c>
      <c r="M254" s="13">
        <v>0</v>
      </c>
      <c r="N254" s="7">
        <f t="shared" si="38"/>
        <v>0</v>
      </c>
      <c r="O254" s="6">
        <v>274205</v>
      </c>
      <c r="P254" s="6">
        <v>-101597</v>
      </c>
      <c r="Q254" s="6">
        <v>44361</v>
      </c>
      <c r="R254" s="23">
        <v>0.6979</v>
      </c>
      <c r="S254" s="23">
        <v>0.5906</v>
      </c>
      <c r="T254" s="35">
        <f t="shared" si="46"/>
        <v>0.6443</v>
      </c>
      <c r="U254" s="13"/>
      <c r="W254" s="7" t="s">
        <v>297</v>
      </c>
      <c r="X254" s="7" t="str">
        <f t="shared" si="39"/>
        <v/>
      </c>
      <c r="Y254" s="7" t="str">
        <f t="shared" si="40"/>
        <v/>
      </c>
      <c r="Z254" s="7" t="str">
        <f t="shared" si="41"/>
        <v/>
      </c>
      <c r="AA254" s="8" t="str">
        <f t="shared" si="42"/>
        <v/>
      </c>
      <c r="AB254" s="22">
        <f t="shared" si="43"/>
        <v>0.6443</v>
      </c>
      <c r="AC254" s="8">
        <f t="shared" si="44"/>
        <v>1</v>
      </c>
    </row>
    <row r="255" spans="2:29" ht="15">
      <c r="B255" s="4">
        <v>7703</v>
      </c>
      <c r="C255" s="3" t="s">
        <v>257</v>
      </c>
      <c r="D255" s="5">
        <v>5946076</v>
      </c>
      <c r="E255" s="5">
        <v>6943523</v>
      </c>
      <c r="F255" s="5">
        <v>5506831</v>
      </c>
      <c r="G255" s="5">
        <v>4707761</v>
      </c>
      <c r="H255" s="5">
        <f t="shared" si="47"/>
        <v>5776048</v>
      </c>
      <c r="I255" s="6">
        <v>136220.72000000067</v>
      </c>
      <c r="J255" s="7">
        <f t="shared" si="36"/>
        <v>0.023583723680966756</v>
      </c>
      <c r="K255" s="6">
        <v>925716</v>
      </c>
      <c r="L255" s="7">
        <f t="shared" si="37"/>
        <v>0.1602680587141935</v>
      </c>
      <c r="M255" s="13">
        <v>0</v>
      </c>
      <c r="N255" s="7">
        <f t="shared" si="38"/>
        <v>0</v>
      </c>
      <c r="O255" s="6">
        <v>-146629</v>
      </c>
      <c r="P255" s="6">
        <v>193579</v>
      </c>
      <c r="Q255" s="6">
        <v>-232907</v>
      </c>
      <c r="R255" s="23">
        <v>0.5412</v>
      </c>
      <c r="S255" s="23">
        <v>0.5215</v>
      </c>
      <c r="T255" s="35">
        <f t="shared" si="46"/>
        <v>0.5314</v>
      </c>
      <c r="U255" s="13"/>
      <c r="W255" s="7" t="s">
        <v>297</v>
      </c>
      <c r="X255" s="7" t="str">
        <f t="shared" si="39"/>
        <v/>
      </c>
      <c r="Y255" s="7" t="str">
        <f t="shared" si="40"/>
        <v/>
      </c>
      <c r="Z255" s="7" t="str">
        <f t="shared" si="41"/>
        <v/>
      </c>
      <c r="AA255" s="8" t="str">
        <f t="shared" si="42"/>
        <v/>
      </c>
      <c r="AB255" s="22">
        <f t="shared" si="43"/>
        <v>0.5314</v>
      </c>
      <c r="AC255" s="8">
        <f t="shared" si="44"/>
        <v>1</v>
      </c>
    </row>
    <row r="256" spans="2:29" ht="15">
      <c r="B256" s="4">
        <v>7704</v>
      </c>
      <c r="C256" s="3" t="s">
        <v>258</v>
      </c>
      <c r="D256" s="5">
        <v>8435130</v>
      </c>
      <c r="E256" s="5">
        <v>9184875</v>
      </c>
      <c r="F256" s="5">
        <v>6989046</v>
      </c>
      <c r="G256" s="5">
        <v>6137807</v>
      </c>
      <c r="H256" s="5">
        <f t="shared" si="47"/>
        <v>7686715</v>
      </c>
      <c r="I256" s="6">
        <v>113312.84000000011</v>
      </c>
      <c r="J256" s="7">
        <f t="shared" si="36"/>
        <v>0.0147413869253641</v>
      </c>
      <c r="K256" s="6">
        <v>1827793.71</v>
      </c>
      <c r="L256" s="7">
        <f t="shared" si="37"/>
        <v>0.23778606465830981</v>
      </c>
      <c r="M256" s="13">
        <v>0</v>
      </c>
      <c r="N256" s="7">
        <f t="shared" si="38"/>
        <v>0</v>
      </c>
      <c r="O256" s="6">
        <v>-454545</v>
      </c>
      <c r="P256" s="6">
        <v>467330</v>
      </c>
      <c r="Q256" s="6">
        <v>-131044</v>
      </c>
      <c r="R256" s="23">
        <v>0.5877</v>
      </c>
      <c r="S256" s="23">
        <v>0.5526</v>
      </c>
      <c r="T256" s="35">
        <f t="shared" si="46"/>
        <v>0.5702</v>
      </c>
      <c r="U256" s="13"/>
      <c r="W256" s="7" t="s">
        <v>297</v>
      </c>
      <c r="X256" s="7" t="str">
        <f t="shared" si="39"/>
        <v/>
      </c>
      <c r="Y256" s="7" t="str">
        <f t="shared" si="40"/>
        <v/>
      </c>
      <c r="Z256" s="7" t="str">
        <f t="shared" si="41"/>
        <v/>
      </c>
      <c r="AA256" s="8" t="str">
        <f t="shared" si="42"/>
        <v/>
      </c>
      <c r="AB256" s="22">
        <f t="shared" si="43"/>
        <v>0.5702</v>
      </c>
      <c r="AC256" s="8">
        <f t="shared" si="44"/>
        <v>1</v>
      </c>
    </row>
    <row r="257" spans="2:29" ht="15">
      <c r="B257" s="4">
        <v>7705</v>
      </c>
      <c r="C257" s="3" t="s">
        <v>259</v>
      </c>
      <c r="D257" s="5">
        <v>5308730</v>
      </c>
      <c r="E257" s="5">
        <v>5213737</v>
      </c>
      <c r="F257" s="5">
        <v>4648202</v>
      </c>
      <c r="G257" s="5">
        <v>4537333</v>
      </c>
      <c r="H257" s="5">
        <f t="shared" si="47"/>
        <v>4927001</v>
      </c>
      <c r="I257" s="6">
        <v>29928.590000000193</v>
      </c>
      <c r="J257" s="7">
        <f t="shared" si="36"/>
        <v>0.006074403069940557</v>
      </c>
      <c r="K257" s="6">
        <v>369823.15</v>
      </c>
      <c r="L257" s="7">
        <f t="shared" si="37"/>
        <v>0.07506049826253335</v>
      </c>
      <c r="M257" s="13">
        <v>0</v>
      </c>
      <c r="N257" s="7">
        <f t="shared" si="38"/>
        <v>0</v>
      </c>
      <c r="O257" s="6">
        <v>-155875</v>
      </c>
      <c r="P257" s="6">
        <v>149946</v>
      </c>
      <c r="Q257" s="6">
        <v>252427</v>
      </c>
      <c r="R257" s="23">
        <v>0.8584</v>
      </c>
      <c r="S257" s="23">
        <v>0.7079</v>
      </c>
      <c r="T257" s="35">
        <f t="shared" si="46"/>
        <v>0.7832</v>
      </c>
      <c r="U257" s="13"/>
      <c r="W257" s="7" t="s">
        <v>297</v>
      </c>
      <c r="X257" s="7" t="str">
        <f t="shared" si="39"/>
        <v/>
      </c>
      <c r="Y257" s="7" t="str">
        <f t="shared" si="40"/>
        <v/>
      </c>
      <c r="Z257" s="7" t="str">
        <f t="shared" si="41"/>
        <v/>
      </c>
      <c r="AA257" s="8" t="str">
        <f t="shared" si="42"/>
        <v/>
      </c>
      <c r="AB257" s="22" t="str">
        <f t="shared" si="43"/>
        <v/>
      </c>
      <c r="AC257" s="8">
        <f t="shared" si="44"/>
        <v>0</v>
      </c>
    </row>
    <row r="258" spans="2:29" ht="15">
      <c r="B258" s="4">
        <v>7706</v>
      </c>
      <c r="C258" s="3" t="s">
        <v>260</v>
      </c>
      <c r="D258" s="5">
        <v>6686199</v>
      </c>
      <c r="E258" s="5">
        <v>6703071</v>
      </c>
      <c r="F258" s="5">
        <v>4592011</v>
      </c>
      <c r="G258" s="5">
        <v>4087426</v>
      </c>
      <c r="H258" s="5">
        <f t="shared" si="47"/>
        <v>5517177</v>
      </c>
      <c r="I258" s="6">
        <v>108471.32000000011</v>
      </c>
      <c r="J258" s="7">
        <f t="shared" si="36"/>
        <v>0.019660656165281648</v>
      </c>
      <c r="K258" s="6">
        <v>875489.87</v>
      </c>
      <c r="L258" s="7">
        <f t="shared" si="37"/>
        <v>0.15868439058598266</v>
      </c>
      <c r="M258" s="13">
        <v>0</v>
      </c>
      <c r="N258" s="7">
        <f t="shared" si="38"/>
        <v>0</v>
      </c>
      <c r="O258" s="6">
        <v>241543</v>
      </c>
      <c r="P258" s="6">
        <v>1638678</v>
      </c>
      <c r="Q258" s="6">
        <v>-1738510</v>
      </c>
      <c r="R258" s="23">
        <v>0.6243</v>
      </c>
      <c r="S258" s="23">
        <v>0.5925</v>
      </c>
      <c r="T258" s="35">
        <f t="shared" si="46"/>
        <v>0.6084</v>
      </c>
      <c r="U258" s="13"/>
      <c r="W258" s="7" t="s">
        <v>297</v>
      </c>
      <c r="X258" s="7" t="str">
        <f t="shared" si="39"/>
        <v/>
      </c>
      <c r="Y258" s="7" t="str">
        <f t="shared" si="40"/>
        <v/>
      </c>
      <c r="Z258" s="7" t="str">
        <f t="shared" si="41"/>
        <v/>
      </c>
      <c r="AA258" s="8" t="str">
        <f t="shared" si="42"/>
        <v/>
      </c>
      <c r="AB258" s="22">
        <f t="shared" si="43"/>
        <v>0.6084</v>
      </c>
      <c r="AC258" s="8">
        <f t="shared" si="44"/>
        <v>1</v>
      </c>
    </row>
    <row r="259" spans="2:29" ht="15">
      <c r="B259" s="4">
        <v>7707</v>
      </c>
      <c r="C259" s="3" t="s">
        <v>261</v>
      </c>
      <c r="D259" s="5">
        <v>11899509</v>
      </c>
      <c r="E259" s="5">
        <v>11127363</v>
      </c>
      <c r="F259" s="5">
        <v>11388301</v>
      </c>
      <c r="G259" s="5">
        <v>9476219</v>
      </c>
      <c r="H259" s="5">
        <f t="shared" si="47"/>
        <v>10972848</v>
      </c>
      <c r="I259" s="6">
        <v>71147.93999999997</v>
      </c>
      <c r="J259" s="7">
        <f aca="true" t="shared" si="48" ref="J259:J268">+I259/$H259</f>
        <v>0.006483999413825834</v>
      </c>
      <c r="K259" s="6">
        <v>5870012.87</v>
      </c>
      <c r="L259" s="7">
        <f aca="true" t="shared" si="49" ref="L259:L268">+K259/$H259</f>
        <v>0.5349580045217067</v>
      </c>
      <c r="M259" s="13">
        <v>173</v>
      </c>
      <c r="N259" s="7">
        <f aca="true" t="shared" si="50" ref="N259:N268">+M259/D259</f>
        <v>1.4538414988383133E-05</v>
      </c>
      <c r="O259" s="6">
        <v>2101399</v>
      </c>
      <c r="P259" s="6">
        <v>2055989</v>
      </c>
      <c r="Q259" s="6">
        <v>-3933936</v>
      </c>
      <c r="R259" s="23">
        <v>0.6277</v>
      </c>
      <c r="S259" s="23">
        <v>0.5936</v>
      </c>
      <c r="T259" s="35">
        <f t="shared" si="46"/>
        <v>0.6107</v>
      </c>
      <c r="U259" s="13"/>
      <c r="W259" s="7" t="s">
        <v>297</v>
      </c>
      <c r="X259" s="7" t="str">
        <f aca="true" t="shared" si="51" ref="X259:X267">IF(J259&gt;15%,J259,"")</f>
        <v/>
      </c>
      <c r="Y259" s="7">
        <f aca="true" t="shared" si="52" ref="Y259:Y267">IF(L259&gt;50%,L259,"")</f>
        <v>0.5349580045217067</v>
      </c>
      <c r="Z259" s="7" t="str">
        <f aca="true" t="shared" si="53" ref="Z259:Z267">IF(N259&gt;5%,N259,"")</f>
        <v/>
      </c>
      <c r="AA259" s="8" t="str">
        <f aca="true" t="shared" si="54" ref="AA259:AA267">IF(AND(O259&lt;0,P259&lt;0,Q259&lt;0),1,"")</f>
        <v/>
      </c>
      <c r="AB259" s="22">
        <f aca="true" t="shared" si="55" ref="AB259:AB267">IF(T259&lt;T$268,T259,"")</f>
        <v>0.6107</v>
      </c>
      <c r="AC259" s="8">
        <f aca="true" t="shared" si="56" ref="AC259:AC267">COUNTIF(W259:AB259,"&gt;0")</f>
        <v>2</v>
      </c>
    </row>
    <row r="260" spans="2:29" ht="15">
      <c r="B260" s="4">
        <v>7708</v>
      </c>
      <c r="C260" s="3" t="s">
        <v>262</v>
      </c>
      <c r="D260" s="5">
        <v>5972185</v>
      </c>
      <c r="E260" s="5">
        <v>4727282</v>
      </c>
      <c r="F260" s="5">
        <v>4424004</v>
      </c>
      <c r="G260" s="5">
        <v>4150723</v>
      </c>
      <c r="H260" s="5">
        <f aca="true" t="shared" si="57" ref="H260:H267">ROUND((+D260+E260+F260+G260)/4,0)</f>
        <v>4818549</v>
      </c>
      <c r="I260" s="6">
        <v>28064.899999999907</v>
      </c>
      <c r="J260" s="7">
        <f t="shared" si="48"/>
        <v>0.00582434670686132</v>
      </c>
      <c r="K260" s="6">
        <v>101917.25</v>
      </c>
      <c r="L260" s="7">
        <f t="shared" si="49"/>
        <v>0.021151024924723188</v>
      </c>
      <c r="M260" s="13">
        <v>1920</v>
      </c>
      <c r="N260" s="7">
        <f t="shared" si="50"/>
        <v>0.00032149037580048173</v>
      </c>
      <c r="O260" s="6">
        <v>-104173</v>
      </c>
      <c r="P260" s="6">
        <v>1086689</v>
      </c>
      <c r="Q260" s="6">
        <v>-1073158</v>
      </c>
      <c r="R260" s="23">
        <v>0.7571</v>
      </c>
      <c r="S260" s="23">
        <v>0.575</v>
      </c>
      <c r="T260" s="35">
        <f aca="true" t="shared" si="58" ref="T260:T267">+ROUND((R260+S260)/2,4)</f>
        <v>0.6661</v>
      </c>
      <c r="U260" s="13"/>
      <c r="W260" s="7" t="s">
        <v>297</v>
      </c>
      <c r="X260" s="7" t="str">
        <f t="shared" si="51"/>
        <v/>
      </c>
      <c r="Y260" s="7" t="str">
        <f t="shared" si="52"/>
        <v/>
      </c>
      <c r="Z260" s="7" t="str">
        <f t="shared" si="53"/>
        <v/>
      </c>
      <c r="AA260" s="8" t="str">
        <f t="shared" si="54"/>
        <v/>
      </c>
      <c r="AB260" s="22" t="str">
        <f t="shared" si="55"/>
        <v/>
      </c>
      <c r="AC260" s="8">
        <f t="shared" si="56"/>
        <v>0</v>
      </c>
    </row>
    <row r="261" spans="2:29" ht="15">
      <c r="B261" s="4">
        <v>7709</v>
      </c>
      <c r="C261" s="3" t="s">
        <v>263</v>
      </c>
      <c r="D261" s="5">
        <v>8265022</v>
      </c>
      <c r="E261" s="5">
        <v>7531782</v>
      </c>
      <c r="F261" s="5">
        <v>5485257</v>
      </c>
      <c r="G261" s="5">
        <v>6301674</v>
      </c>
      <c r="H261" s="5">
        <f t="shared" si="57"/>
        <v>6895934</v>
      </c>
      <c r="I261" s="6">
        <v>181927.52999999997</v>
      </c>
      <c r="J261" s="7">
        <f t="shared" si="48"/>
        <v>0.02638185487274095</v>
      </c>
      <c r="K261" s="6">
        <v>1005232.24</v>
      </c>
      <c r="L261" s="7">
        <f t="shared" si="49"/>
        <v>0.1457717315739971</v>
      </c>
      <c r="M261" s="13">
        <v>0</v>
      </c>
      <c r="N261" s="7">
        <f t="shared" si="50"/>
        <v>0</v>
      </c>
      <c r="O261" s="6">
        <v>-1112602</v>
      </c>
      <c r="P261" s="6">
        <v>5099626</v>
      </c>
      <c r="Q261" s="6">
        <v>-3801013</v>
      </c>
      <c r="R261" s="23">
        <v>0.5962</v>
      </c>
      <c r="S261" s="23">
        <v>0.5949</v>
      </c>
      <c r="T261" s="35">
        <f t="shared" si="58"/>
        <v>0.5956</v>
      </c>
      <c r="U261" s="13"/>
      <c r="W261" s="7" t="s">
        <v>297</v>
      </c>
      <c r="X261" s="7" t="str">
        <f t="shared" si="51"/>
        <v/>
      </c>
      <c r="Y261" s="7" t="str">
        <f t="shared" si="52"/>
        <v/>
      </c>
      <c r="Z261" s="7" t="str">
        <f t="shared" si="53"/>
        <v/>
      </c>
      <c r="AA261" s="8" t="str">
        <f t="shared" si="54"/>
        <v/>
      </c>
      <c r="AB261" s="22">
        <f t="shared" si="55"/>
        <v>0.5956</v>
      </c>
      <c r="AC261" s="8">
        <f t="shared" si="56"/>
        <v>1</v>
      </c>
    </row>
    <row r="262" spans="2:29" ht="15">
      <c r="B262" s="4">
        <v>7710</v>
      </c>
      <c r="C262" s="3" t="s">
        <v>254</v>
      </c>
      <c r="D262" s="5">
        <v>54401824</v>
      </c>
      <c r="E262" s="5">
        <v>53906053</v>
      </c>
      <c r="F262" s="5">
        <v>55027308</v>
      </c>
      <c r="G262" s="5">
        <v>52839840</v>
      </c>
      <c r="H262" s="5">
        <f t="shared" si="57"/>
        <v>54043756</v>
      </c>
      <c r="I262" s="6">
        <v>1530436.9999999958</v>
      </c>
      <c r="J262" s="7">
        <f t="shared" si="48"/>
        <v>0.028318479566816115</v>
      </c>
      <c r="K262" s="6">
        <v>15734793.51</v>
      </c>
      <c r="L262" s="7">
        <f t="shared" si="49"/>
        <v>0.29114914792376756</v>
      </c>
      <c r="M262" s="13">
        <v>101119</v>
      </c>
      <c r="N262" s="7">
        <f t="shared" si="50"/>
        <v>0.001858742824505296</v>
      </c>
      <c r="O262" s="6">
        <v>-2469688</v>
      </c>
      <c r="P262" s="6">
        <v>8315264</v>
      </c>
      <c r="Q262" s="6">
        <v>-7147481</v>
      </c>
      <c r="R262" s="23">
        <v>0.7235</v>
      </c>
      <c r="S262" s="23">
        <v>0.6841</v>
      </c>
      <c r="T262" s="35">
        <f t="shared" si="58"/>
        <v>0.7038</v>
      </c>
      <c r="U262" s="13"/>
      <c r="W262" s="7" t="s">
        <v>297</v>
      </c>
      <c r="X262" s="7" t="str">
        <f t="shared" si="51"/>
        <v/>
      </c>
      <c r="Y262" s="7" t="str">
        <f t="shared" si="52"/>
        <v/>
      </c>
      <c r="Z262" s="7" t="str">
        <f t="shared" si="53"/>
        <v/>
      </c>
      <c r="AA262" s="8" t="str">
        <f t="shared" si="54"/>
        <v/>
      </c>
      <c r="AB262" s="22" t="str">
        <f t="shared" si="55"/>
        <v/>
      </c>
      <c r="AC262" s="8">
        <f t="shared" si="56"/>
        <v>0</v>
      </c>
    </row>
    <row r="263" spans="1:29" ht="15">
      <c r="A263" s="3" t="s">
        <v>264</v>
      </c>
      <c r="B263" s="4">
        <v>7801</v>
      </c>
      <c r="C263" s="3" t="s">
        <v>265</v>
      </c>
      <c r="D263" s="5">
        <v>6429967</v>
      </c>
      <c r="E263" s="5">
        <v>7020269</v>
      </c>
      <c r="F263" s="5">
        <v>4567538</v>
      </c>
      <c r="G263" s="5">
        <v>4712140</v>
      </c>
      <c r="H263" s="5">
        <f t="shared" si="57"/>
        <v>5682479</v>
      </c>
      <c r="I263" s="6">
        <v>215104.85999999964</v>
      </c>
      <c r="J263" s="7">
        <f t="shared" si="48"/>
        <v>0.03785405278224515</v>
      </c>
      <c r="K263" s="6">
        <v>904277.67</v>
      </c>
      <c r="L263" s="7">
        <f t="shared" si="49"/>
        <v>0.15913436195716693</v>
      </c>
      <c r="M263" s="13">
        <v>0</v>
      </c>
      <c r="N263" s="7">
        <f t="shared" si="50"/>
        <v>0</v>
      </c>
      <c r="O263" s="6">
        <v>409255</v>
      </c>
      <c r="P263" s="6">
        <v>804355</v>
      </c>
      <c r="Q263" s="6">
        <v>-698137</v>
      </c>
      <c r="R263" s="23">
        <v>0.8057</v>
      </c>
      <c r="S263" s="23">
        <v>0.7833</v>
      </c>
      <c r="T263" s="35">
        <f t="shared" si="58"/>
        <v>0.7945</v>
      </c>
      <c r="U263" s="13"/>
      <c r="W263" s="7" t="s">
        <v>297</v>
      </c>
      <c r="X263" s="7" t="str">
        <f t="shared" si="51"/>
        <v/>
      </c>
      <c r="Y263" s="7" t="str">
        <f t="shared" si="52"/>
        <v/>
      </c>
      <c r="Z263" s="7" t="str">
        <f t="shared" si="53"/>
        <v/>
      </c>
      <c r="AA263" s="8" t="str">
        <f t="shared" si="54"/>
        <v/>
      </c>
      <c r="AB263" s="22" t="str">
        <f t="shared" si="55"/>
        <v/>
      </c>
      <c r="AC263" s="8">
        <f t="shared" si="56"/>
        <v>0</v>
      </c>
    </row>
    <row r="264" spans="2:29" ht="15">
      <c r="B264" s="4">
        <v>7802</v>
      </c>
      <c r="C264" s="3" t="s">
        <v>266</v>
      </c>
      <c r="D264" s="5">
        <v>9285062</v>
      </c>
      <c r="E264" s="5">
        <v>9016942</v>
      </c>
      <c r="F264" s="5">
        <v>8300508</v>
      </c>
      <c r="G264" s="5">
        <v>7653741</v>
      </c>
      <c r="H264" s="5">
        <f t="shared" si="57"/>
        <v>8564063</v>
      </c>
      <c r="I264" s="6">
        <v>44884.02000000005</v>
      </c>
      <c r="J264" s="7">
        <f t="shared" si="48"/>
        <v>0.005240972655152122</v>
      </c>
      <c r="K264" s="6">
        <v>2037295.37</v>
      </c>
      <c r="L264" s="7">
        <f t="shared" si="49"/>
        <v>0.23788888171420505</v>
      </c>
      <c r="M264" s="13">
        <v>0</v>
      </c>
      <c r="N264" s="7">
        <f t="shared" si="50"/>
        <v>0</v>
      </c>
      <c r="O264" s="6">
        <v>257270</v>
      </c>
      <c r="P264" s="6">
        <v>162102</v>
      </c>
      <c r="Q264" s="6">
        <v>829856</v>
      </c>
      <c r="R264" s="23">
        <v>0.7465</v>
      </c>
      <c r="S264" s="23">
        <v>0.7954</v>
      </c>
      <c r="T264" s="35">
        <f t="shared" si="58"/>
        <v>0.771</v>
      </c>
      <c r="U264" s="13"/>
      <c r="W264" s="7" t="s">
        <v>297</v>
      </c>
      <c r="X264" s="7" t="str">
        <f t="shared" si="51"/>
        <v/>
      </c>
      <c r="Y264" s="7" t="str">
        <f t="shared" si="52"/>
        <v/>
      </c>
      <c r="Z264" s="7" t="str">
        <f t="shared" si="53"/>
        <v/>
      </c>
      <c r="AA264" s="8" t="str">
        <f t="shared" si="54"/>
        <v/>
      </c>
      <c r="AB264" s="22" t="str">
        <f t="shared" si="55"/>
        <v/>
      </c>
      <c r="AC264" s="8">
        <f t="shared" si="56"/>
        <v>0</v>
      </c>
    </row>
    <row r="265" spans="2:29" ht="15">
      <c r="B265" s="4">
        <v>7803</v>
      </c>
      <c r="C265" s="3" t="s">
        <v>267</v>
      </c>
      <c r="D265" s="5">
        <v>8636736</v>
      </c>
      <c r="E265" s="5">
        <v>9583478</v>
      </c>
      <c r="F265" s="5">
        <v>8312353</v>
      </c>
      <c r="G265" s="5">
        <v>7904302</v>
      </c>
      <c r="H265" s="5">
        <f t="shared" si="57"/>
        <v>8609217</v>
      </c>
      <c r="I265" s="6">
        <v>430388.5499999999</v>
      </c>
      <c r="J265" s="7">
        <f t="shared" si="48"/>
        <v>0.049991602023738035</v>
      </c>
      <c r="K265" s="6">
        <v>1236731.04</v>
      </c>
      <c r="L265" s="7">
        <f t="shared" si="49"/>
        <v>0.14365197671286484</v>
      </c>
      <c r="M265" s="13">
        <v>190777</v>
      </c>
      <c r="N265" s="7">
        <f t="shared" si="50"/>
        <v>0.022089016035687557</v>
      </c>
      <c r="O265" s="6">
        <v>309019</v>
      </c>
      <c r="P265" s="6">
        <v>155405</v>
      </c>
      <c r="Q265" s="6">
        <v>-1894237</v>
      </c>
      <c r="R265" s="23">
        <v>0.6932</v>
      </c>
      <c r="S265" s="23">
        <v>0.7039</v>
      </c>
      <c r="T265" s="35">
        <f t="shared" si="58"/>
        <v>0.6986</v>
      </c>
      <c r="U265" s="13"/>
      <c r="W265" s="7" t="s">
        <v>297</v>
      </c>
      <c r="X265" s="7" t="str">
        <f t="shared" si="51"/>
        <v/>
      </c>
      <c r="Y265" s="7" t="str">
        <f t="shared" si="52"/>
        <v/>
      </c>
      <c r="Z265" s="7" t="str">
        <f t="shared" si="53"/>
        <v/>
      </c>
      <c r="AA265" s="8" t="str">
        <f t="shared" si="54"/>
        <v/>
      </c>
      <c r="AB265" s="22" t="str">
        <f t="shared" si="55"/>
        <v/>
      </c>
      <c r="AC265" s="8">
        <f t="shared" si="56"/>
        <v>0</v>
      </c>
    </row>
    <row r="266" spans="2:29" ht="15">
      <c r="B266" s="4">
        <v>7804</v>
      </c>
      <c r="C266" s="3" t="s">
        <v>268</v>
      </c>
      <c r="D266" s="5">
        <v>14883545</v>
      </c>
      <c r="E266" s="5">
        <v>13814589</v>
      </c>
      <c r="F266" s="5">
        <v>11021132</v>
      </c>
      <c r="G266" s="5">
        <v>10510151</v>
      </c>
      <c r="H266" s="5">
        <f t="shared" si="57"/>
        <v>12557354</v>
      </c>
      <c r="I266" s="6">
        <v>229917.18999999992</v>
      </c>
      <c r="J266" s="7">
        <f t="shared" si="48"/>
        <v>0.01830936596993283</v>
      </c>
      <c r="K266" s="6">
        <v>1286655.37</v>
      </c>
      <c r="L266" s="7">
        <f t="shared" si="49"/>
        <v>0.10246229978067037</v>
      </c>
      <c r="M266" s="13">
        <v>0</v>
      </c>
      <c r="N266" s="7">
        <f t="shared" si="50"/>
        <v>0</v>
      </c>
      <c r="O266" s="6">
        <v>541169</v>
      </c>
      <c r="P266" s="6">
        <v>-4975082</v>
      </c>
      <c r="Q266" s="6">
        <v>4552669</v>
      </c>
      <c r="R266" s="23">
        <v>0.7654</v>
      </c>
      <c r="S266" s="23">
        <v>0.67</v>
      </c>
      <c r="T266" s="35">
        <f t="shared" si="58"/>
        <v>0.7177</v>
      </c>
      <c r="U266" s="13"/>
      <c r="W266" s="7">
        <v>0.16534676559936679</v>
      </c>
      <c r="X266" s="7" t="str">
        <f t="shared" si="51"/>
        <v/>
      </c>
      <c r="Y266" s="7" t="str">
        <f t="shared" si="52"/>
        <v/>
      </c>
      <c r="Z266" s="7" t="str">
        <f t="shared" si="53"/>
        <v/>
      </c>
      <c r="AA266" s="8" t="str">
        <f t="shared" si="54"/>
        <v/>
      </c>
      <c r="AB266" s="22" t="str">
        <f t="shared" si="55"/>
        <v/>
      </c>
      <c r="AC266" s="8">
        <f t="shared" si="56"/>
        <v>1</v>
      </c>
    </row>
    <row r="267" spans="2:29" ht="15">
      <c r="B267" s="4">
        <v>7805</v>
      </c>
      <c r="C267" s="3" t="s">
        <v>264</v>
      </c>
      <c r="D267" s="5">
        <v>39627945</v>
      </c>
      <c r="E267" s="5">
        <v>42523459</v>
      </c>
      <c r="F267" s="5">
        <v>36599237</v>
      </c>
      <c r="G267" s="5">
        <v>32644247</v>
      </c>
      <c r="H267" s="5">
        <f t="shared" si="57"/>
        <v>37848722</v>
      </c>
      <c r="I267" s="6">
        <v>233367.33000000127</v>
      </c>
      <c r="J267" s="7">
        <f t="shared" si="48"/>
        <v>0.006165791542446302</v>
      </c>
      <c r="K267" s="6">
        <v>21462114.72</v>
      </c>
      <c r="L267" s="7">
        <f t="shared" si="49"/>
        <v>0.5670499183565564</v>
      </c>
      <c r="M267" s="13">
        <v>0</v>
      </c>
      <c r="N267" s="7">
        <f t="shared" si="50"/>
        <v>0</v>
      </c>
      <c r="O267" s="6">
        <v>2740988</v>
      </c>
      <c r="P267" s="6">
        <v>968432</v>
      </c>
      <c r="Q267" s="6">
        <v>-7053023</v>
      </c>
      <c r="R267" s="23">
        <v>0.7215</v>
      </c>
      <c r="S267" s="23">
        <v>0.6624</v>
      </c>
      <c r="T267" s="35">
        <f t="shared" si="58"/>
        <v>0.692</v>
      </c>
      <c r="U267" s="13"/>
      <c r="W267" s="8" t="s">
        <v>297</v>
      </c>
      <c r="X267" s="7" t="str">
        <f t="shared" si="51"/>
        <v/>
      </c>
      <c r="Y267" s="7">
        <f t="shared" si="52"/>
        <v>0.5670499183565564</v>
      </c>
      <c r="Z267" s="7" t="str">
        <f t="shared" si="53"/>
        <v/>
      </c>
      <c r="AA267" s="8" t="str">
        <f t="shared" si="54"/>
        <v/>
      </c>
      <c r="AB267" s="22" t="str">
        <f t="shared" si="55"/>
        <v/>
      </c>
      <c r="AC267" s="8">
        <f t="shared" si="56"/>
        <v>1</v>
      </c>
    </row>
    <row r="268" spans="1:29" s="3" customFormat="1" ht="15">
      <c r="A268" s="3" t="s">
        <v>269</v>
      </c>
      <c r="D268" s="13">
        <f aca="true" t="shared" si="59" ref="D268:H268">SUM(D3:D267)</f>
        <v>4941432520</v>
      </c>
      <c r="E268" s="13">
        <f t="shared" si="59"/>
        <v>4872396326</v>
      </c>
      <c r="F268" s="13">
        <f t="shared" si="59"/>
        <v>4453505658</v>
      </c>
      <c r="G268" s="13">
        <f t="shared" si="59"/>
        <v>4116660581</v>
      </c>
      <c r="H268" s="13">
        <f t="shared" si="59"/>
        <v>4597365240</v>
      </c>
      <c r="I268" s="13">
        <f aca="true" t="shared" si="60" ref="I268">SUM(I3:I267)</f>
        <v>419432099.28999984</v>
      </c>
      <c r="J268" s="12">
        <f t="shared" si="48"/>
        <v>0.09123314711667325</v>
      </c>
      <c r="K268" s="13">
        <f>SUM(K3:K267)</f>
        <v>1645417117.8099995</v>
      </c>
      <c r="L268" s="12">
        <f t="shared" si="49"/>
        <v>0.3579043717244444</v>
      </c>
      <c r="M268" s="13">
        <f>SUM(M3:M267)</f>
        <v>184838394</v>
      </c>
      <c r="N268" s="12">
        <f t="shared" si="50"/>
        <v>0.037405831861890934</v>
      </c>
      <c r="O268" s="13">
        <f aca="true" t="shared" si="61" ref="O268:Q268">SUM(O3:O267)</f>
        <v>65586808</v>
      </c>
      <c r="P268" s="13">
        <f t="shared" si="61"/>
        <v>71791277</v>
      </c>
      <c r="Q268" s="13">
        <f t="shared" si="61"/>
        <v>-237256411</v>
      </c>
      <c r="R268" s="36">
        <f>+AVERAGEIF(R3:R267,"&gt;0%")</f>
        <v>0.6831698113207547</v>
      </c>
      <c r="S268" s="36">
        <f aca="true" t="shared" si="62" ref="S268">+AVERAGEIF(S3:S267,"&gt;0%")</f>
        <v>0.6339716981132074</v>
      </c>
      <c r="T268" s="37">
        <f>+ROUND((R268+S268)/2,4)</f>
        <v>0.6586</v>
      </c>
      <c r="U268" s="13"/>
      <c r="W268" s="26">
        <f>COUNTIF(W3:W267,"&gt;0")</f>
        <v>27</v>
      </c>
      <c r="X268" s="26">
        <f aca="true" t="shared" si="63" ref="X268:AB268">COUNTIF(X3:X267,"&gt;0")</f>
        <v>44</v>
      </c>
      <c r="Y268" s="26">
        <f t="shared" si="63"/>
        <v>43</v>
      </c>
      <c r="Z268" s="26">
        <f t="shared" si="63"/>
        <v>71</v>
      </c>
      <c r="AA268" s="26">
        <f t="shared" si="63"/>
        <v>8</v>
      </c>
      <c r="AB268" s="26">
        <f t="shared" si="63"/>
        <v>125</v>
      </c>
      <c r="AC268" s="8"/>
    </row>
    <row r="269" spans="3:29" ht="15">
      <c r="C269" s="25" t="s">
        <v>286</v>
      </c>
      <c r="G269" s="5"/>
      <c r="M269" s="13"/>
      <c r="R269" s="24"/>
      <c r="S269" s="24"/>
      <c r="T269" s="38"/>
      <c r="U269" s="13"/>
      <c r="W269" s="3"/>
      <c r="AB269" s="22"/>
      <c r="AC269" s="26">
        <f>COUNTIF(AC3:AC267,"=2")</f>
        <v>42</v>
      </c>
    </row>
    <row r="270" spans="3:29" ht="15">
      <c r="C270" s="25" t="s">
        <v>287</v>
      </c>
      <c r="G270" s="5"/>
      <c r="M270" s="13"/>
      <c r="R270" s="24"/>
      <c r="S270" s="24"/>
      <c r="T270" s="24"/>
      <c r="U270" s="13"/>
      <c r="W270" s="3"/>
      <c r="AB270" s="22"/>
      <c r="AC270" s="26">
        <f>COUNTIF(AC3:AC267,"=3")</f>
        <v>27</v>
      </c>
    </row>
    <row r="271" spans="3:29" ht="15">
      <c r="C271" s="25" t="s">
        <v>288</v>
      </c>
      <c r="G271" s="5"/>
      <c r="M271" s="13"/>
      <c r="R271" s="24"/>
      <c r="S271" s="24"/>
      <c r="T271" s="24"/>
      <c r="U271" s="13"/>
      <c r="W271" s="3"/>
      <c r="AB271" s="22"/>
      <c r="AC271" s="26">
        <f>COUNTIF(AC3:AC267,"=4")</f>
        <v>4</v>
      </c>
    </row>
    <row r="272" spans="3:29" ht="15">
      <c r="C272" s="25" t="s">
        <v>289</v>
      </c>
      <c r="G272" s="5"/>
      <c r="M272" s="13"/>
      <c r="R272" s="24"/>
      <c r="S272" s="24"/>
      <c r="T272" s="24"/>
      <c r="U272" s="13"/>
      <c r="W272" s="3"/>
      <c r="AB272" s="22"/>
      <c r="AC272" s="26">
        <f>COUNTIF(AC3:AC267,"=5")</f>
        <v>5</v>
      </c>
    </row>
    <row r="273" spans="3:29" ht="15">
      <c r="C273" s="28" t="s">
        <v>294</v>
      </c>
      <c r="G273" s="5"/>
      <c r="M273" s="13"/>
      <c r="R273" s="24"/>
      <c r="S273" s="24"/>
      <c r="T273" s="24"/>
      <c r="U273" s="13"/>
      <c r="W273" s="3"/>
      <c r="AB273" s="22"/>
      <c r="AC273" s="27">
        <f>SUM(AC270:AC272)</f>
        <v>36</v>
      </c>
    </row>
    <row r="274" spans="18:28" ht="15">
      <c r="R274" s="19"/>
      <c r="S274" s="19"/>
      <c r="T274" s="19"/>
      <c r="AB274" s="22"/>
    </row>
    <row r="275" spans="18:20" ht="15">
      <c r="R275" s="18"/>
      <c r="S275" s="18"/>
      <c r="T275" s="18"/>
    </row>
    <row r="276" spans="18:20" ht="15">
      <c r="R276" s="19"/>
      <c r="S276" s="19"/>
      <c r="T276" s="19"/>
    </row>
    <row r="277" spans="18:20" ht="15">
      <c r="R277" s="18"/>
      <c r="S277" s="18"/>
      <c r="T277" s="18"/>
    </row>
    <row r="278" spans="18:20" ht="15">
      <c r="R278" s="8"/>
      <c r="S278" s="8"/>
      <c r="T278" s="8"/>
    </row>
    <row r="279" spans="8:20" ht="15">
      <c r="H279" s="3"/>
      <c r="R279" s="18"/>
      <c r="S279" s="18"/>
      <c r="T279" s="18"/>
    </row>
    <row r="280" spans="18:20" ht="15">
      <c r="R280" s="19"/>
      <c r="S280" s="19"/>
      <c r="T280" s="19"/>
    </row>
    <row r="281" spans="18:20" ht="15">
      <c r="R281" s="18"/>
      <c r="S281" s="18"/>
      <c r="T281" s="18"/>
    </row>
    <row r="282" spans="18:20" ht="15">
      <c r="R282" s="19"/>
      <c r="S282" s="19"/>
      <c r="T282" s="19"/>
    </row>
    <row r="283" spans="18:20" ht="15">
      <c r="R283" s="18"/>
      <c r="S283" s="18"/>
      <c r="T283" s="18"/>
    </row>
    <row r="284" spans="18:20" ht="15">
      <c r="R284" s="19"/>
      <c r="S284" s="19"/>
      <c r="T284" s="19"/>
    </row>
    <row r="285" spans="18:20" ht="15">
      <c r="R285" s="18"/>
      <c r="S285" s="18"/>
      <c r="T285" s="18"/>
    </row>
    <row r="286" spans="18:20" ht="15">
      <c r="R286" s="19"/>
      <c r="S286" s="19"/>
      <c r="T286" s="19"/>
    </row>
    <row r="287" spans="18:20" ht="15">
      <c r="R287" s="18"/>
      <c r="S287" s="18"/>
      <c r="T287" s="18"/>
    </row>
    <row r="288" spans="18:20" ht="15">
      <c r="R288" s="19"/>
      <c r="S288" s="19"/>
      <c r="T288" s="19"/>
    </row>
    <row r="289" spans="18:20" ht="15">
      <c r="R289" s="18"/>
      <c r="S289" s="18"/>
      <c r="T289" s="18"/>
    </row>
    <row r="290" spans="18:20" ht="15">
      <c r="R290" s="19"/>
      <c r="S290" s="19"/>
      <c r="T290" s="19"/>
    </row>
    <row r="291" spans="18:20" ht="15">
      <c r="R291" s="18"/>
      <c r="S291" s="18"/>
      <c r="T291" s="18"/>
    </row>
    <row r="292" spans="18:20" ht="15">
      <c r="R292" s="19"/>
      <c r="S292" s="19"/>
      <c r="T292" s="19"/>
    </row>
    <row r="293" spans="18:20" ht="15">
      <c r="R293" s="18"/>
      <c r="S293" s="18"/>
      <c r="T293" s="18"/>
    </row>
    <row r="294" spans="18:20" ht="15">
      <c r="R294" s="19"/>
      <c r="S294" s="19"/>
      <c r="T294" s="19"/>
    </row>
    <row r="295" spans="18:20" ht="15">
      <c r="R295" s="18"/>
      <c r="S295" s="18"/>
      <c r="T295" s="18"/>
    </row>
    <row r="296" spans="18:20" ht="15">
      <c r="R296" s="19"/>
      <c r="S296" s="19"/>
      <c r="T296" s="19"/>
    </row>
    <row r="297" spans="18:20" ht="15">
      <c r="R297" s="18"/>
      <c r="S297" s="18"/>
      <c r="T297" s="18"/>
    </row>
    <row r="298" spans="18:20" ht="15">
      <c r="R298" s="19"/>
      <c r="S298" s="19"/>
      <c r="T298" s="19"/>
    </row>
    <row r="299" spans="18:20" ht="15">
      <c r="R299" s="18"/>
      <c r="S299" s="18"/>
      <c r="T299" s="18"/>
    </row>
    <row r="300" spans="18:20" ht="15">
      <c r="R300" s="19"/>
      <c r="S300" s="19"/>
      <c r="T300" s="19"/>
    </row>
    <row r="301" spans="18:20" ht="15">
      <c r="R301" s="18"/>
      <c r="S301" s="18"/>
      <c r="T301" s="18"/>
    </row>
    <row r="302" spans="18:20" ht="15">
      <c r="R302" s="19"/>
      <c r="S302" s="19"/>
      <c r="T302" s="19"/>
    </row>
    <row r="303" spans="18:20" ht="15">
      <c r="R303" s="18"/>
      <c r="S303" s="18"/>
      <c r="T303" s="18"/>
    </row>
    <row r="304" spans="18:20" ht="15">
      <c r="R304" s="19"/>
      <c r="S304" s="19"/>
      <c r="T304" s="19"/>
    </row>
    <row r="305" spans="18:20" ht="15">
      <c r="R305" s="18"/>
      <c r="S305" s="18"/>
      <c r="T305" s="18"/>
    </row>
    <row r="306" spans="18:20" ht="15">
      <c r="R306" s="19"/>
      <c r="S306" s="19"/>
      <c r="T306" s="19"/>
    </row>
    <row r="307" spans="18:20" ht="15">
      <c r="R307" s="18"/>
      <c r="S307" s="18"/>
      <c r="T307" s="18"/>
    </row>
    <row r="308" spans="18:20" ht="15">
      <c r="R308" s="19"/>
      <c r="S308" s="19"/>
      <c r="T308" s="19"/>
    </row>
    <row r="309" spans="18:20" ht="15">
      <c r="R309" s="18"/>
      <c r="S309" s="18"/>
      <c r="T309" s="18"/>
    </row>
    <row r="310" spans="18:20" ht="15">
      <c r="R310" s="19"/>
      <c r="S310" s="19"/>
      <c r="T310" s="19"/>
    </row>
    <row r="311" spans="18:20" ht="15">
      <c r="R311" s="18"/>
      <c r="S311" s="18"/>
      <c r="T311" s="18"/>
    </row>
    <row r="312" spans="18:20" ht="15">
      <c r="R312" s="19"/>
      <c r="S312" s="19"/>
      <c r="T312" s="19"/>
    </row>
    <row r="313" spans="18:20" ht="15">
      <c r="R313" s="18"/>
      <c r="S313" s="18"/>
      <c r="T313" s="18"/>
    </row>
    <row r="314" spans="18:20" ht="15">
      <c r="R314" s="19"/>
      <c r="S314" s="19"/>
      <c r="T314" s="19"/>
    </row>
    <row r="315" spans="18:20" ht="15">
      <c r="R315" s="18"/>
      <c r="S315" s="18"/>
      <c r="T315" s="18"/>
    </row>
    <row r="316" spans="18:20" ht="15">
      <c r="R316" s="19"/>
      <c r="S316" s="19"/>
      <c r="T316" s="19"/>
    </row>
    <row r="317" spans="18:20" ht="15">
      <c r="R317" s="18"/>
      <c r="S317" s="18"/>
      <c r="T317" s="18"/>
    </row>
    <row r="318" spans="18:20" ht="15">
      <c r="R318" s="19"/>
      <c r="S318" s="19"/>
      <c r="T318" s="19"/>
    </row>
    <row r="319" spans="18:20" ht="15">
      <c r="R319" s="18"/>
      <c r="S319" s="18"/>
      <c r="T319" s="18"/>
    </row>
    <row r="320" spans="18:20" ht="15">
      <c r="R320" s="19"/>
      <c r="S320" s="19"/>
      <c r="T320" s="19"/>
    </row>
    <row r="321" spans="18:20" ht="15">
      <c r="R321" s="18"/>
      <c r="S321" s="18"/>
      <c r="T321" s="18"/>
    </row>
    <row r="322" spans="18:20" ht="15">
      <c r="R322" s="19"/>
      <c r="S322" s="19"/>
      <c r="T322" s="19"/>
    </row>
    <row r="323" spans="18:20" ht="15">
      <c r="R323" s="18"/>
      <c r="S323" s="18"/>
      <c r="T323" s="18"/>
    </row>
    <row r="324" spans="18:20" ht="15">
      <c r="R324" s="20"/>
      <c r="S324" s="20"/>
      <c r="T324" s="20"/>
    </row>
    <row r="325" spans="18:20" ht="15">
      <c r="R325" s="21"/>
      <c r="S325" s="21"/>
      <c r="T325" s="21"/>
    </row>
    <row r="326" spans="18:20" ht="15">
      <c r="R326" s="14"/>
      <c r="S326" s="14"/>
      <c r="T326" s="14"/>
    </row>
  </sheetData>
  <autoFilter ref="A2:AC274"/>
  <printOptions/>
  <pageMargins left="0.7086614173228347" right="0.31496062992125984" top="0.5511811023622047" bottom="0.35433070866141736" header="0.11811023622047245" footer="0.31496062992125984"/>
  <pageSetup horizontalDpi="600" verticalDpi="600" orientation="landscape" paperSize="9" scale="55" r:id="rId1"/>
  <headerFooter>
    <oddHeader>&amp;CОценка на общините по показателите съгласно чл. 130а, ал.1 от ЗПФ</oddHeader>
    <oddFooter>&amp;R&amp;P</oddFooter>
  </headerFooter>
  <colBreaks count="1" manualBreakCount="1">
    <brk id="1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Тихомира Цекова</dc:creator>
  <cp:keywords/>
  <dc:description/>
  <cp:lastModifiedBy>Екатерина Михова Антова</cp:lastModifiedBy>
  <cp:lastPrinted>2016-06-03T09:04:11Z</cp:lastPrinted>
  <dcterms:created xsi:type="dcterms:W3CDTF">2016-01-21T10:25:14Z</dcterms:created>
  <dcterms:modified xsi:type="dcterms:W3CDTF">2016-06-07T06:21:12Z</dcterms:modified>
  <cp:category/>
  <cp:version/>
  <cp:contentType/>
  <cp:contentStatus/>
</cp:coreProperties>
</file>