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555" activeTab="0"/>
  </bookViews>
  <sheets>
    <sheet name="Consolid_EN" sheetId="1" r:id="rId1"/>
  </sheets>
  <externalReferences>
    <externalReference r:id="rId4"/>
  </externalReferences>
  <definedNames>
    <definedName name="G">'[1]Consolid_BG'!#REF!</definedName>
  </definedNames>
  <calcPr fullCalcOnLoad="1"/>
</workbook>
</file>

<file path=xl/sharedStrings.xml><?xml version="1.0" encoding="utf-8"?>
<sst xmlns="http://schemas.openxmlformats.org/spreadsheetml/2006/main" count="76" uniqueCount="46">
  <si>
    <t>BULGARIA</t>
  </si>
  <si>
    <t>REPUBLIC OF BULGARIA</t>
  </si>
  <si>
    <t>GENERAL GOVERNMENT</t>
  </si>
  <si>
    <t>Q1</t>
  </si>
  <si>
    <t>Q2</t>
  </si>
  <si>
    <t>Q3</t>
  </si>
  <si>
    <t>Q4</t>
  </si>
  <si>
    <t>million BGN</t>
  </si>
  <si>
    <t xml:space="preserve">                                                                      million BGN</t>
  </si>
  <si>
    <t>Total revenue and grants</t>
  </si>
  <si>
    <t xml:space="preserve">  Tax revenue</t>
  </si>
  <si>
    <t xml:space="preserve">     Profit taxes</t>
  </si>
  <si>
    <t xml:space="preserve">    Income taxes</t>
  </si>
  <si>
    <t xml:space="preserve">    VAT </t>
  </si>
  <si>
    <t xml:space="preserve">    Excises and fuel  duties</t>
  </si>
  <si>
    <t xml:space="preserve">    Custom duties</t>
  </si>
  <si>
    <t xml:space="preserve">    Social and health insurance contributions </t>
  </si>
  <si>
    <t xml:space="preserve">    Other taxes</t>
  </si>
  <si>
    <t xml:space="preserve">    Sugar levy</t>
  </si>
  <si>
    <t xml:space="preserve">    Insurance premium tax</t>
  </si>
  <si>
    <t xml:space="preserve">  Nontax revenues</t>
  </si>
  <si>
    <t xml:space="preserve">  Non-tax revenues</t>
  </si>
  <si>
    <t xml:space="preserve">  Grants</t>
  </si>
  <si>
    <t>Total expenditure</t>
  </si>
  <si>
    <t xml:space="preserve">  Current expenditure</t>
  </si>
  <si>
    <t xml:space="preserve">   Compensation of employees</t>
  </si>
  <si>
    <t xml:space="preserve">   Maintenance and operating </t>
  </si>
  <si>
    <t xml:space="preserve">   Subsidies</t>
  </si>
  <si>
    <t xml:space="preserve">         Subsidies to non-financial enterprises </t>
  </si>
  <si>
    <t xml:space="preserve">         Subsidies for health care and medical assistance</t>
  </si>
  <si>
    <t xml:space="preserve">         Subsidies for health care and medical assistance </t>
  </si>
  <si>
    <t xml:space="preserve">   Interests</t>
  </si>
  <si>
    <t xml:space="preserve">        External</t>
  </si>
  <si>
    <t xml:space="preserve">        Domestic</t>
  </si>
  <si>
    <t xml:space="preserve">   Social expenditures, scholarships</t>
  </si>
  <si>
    <t xml:space="preserve">  Capital expenditures end state reserve gain</t>
  </si>
  <si>
    <t xml:space="preserve">  BG contribution to the EU budget</t>
  </si>
  <si>
    <t>Balance (Deficit(-) / Surplus(+))</t>
  </si>
  <si>
    <t>Financing</t>
  </si>
  <si>
    <t xml:space="preserve">   External (net)</t>
  </si>
  <si>
    <t xml:space="preserve">   Domestic(net)</t>
  </si>
  <si>
    <t xml:space="preserve">    Net acquisition and net lending 1/</t>
  </si>
  <si>
    <t xml:space="preserve">    Net acquisition and net lending </t>
  </si>
  <si>
    <t xml:space="preserve">       o. w.: revenue from privatization</t>
  </si>
  <si>
    <t xml:space="preserve">   Receipts from BCC related to bank privatization</t>
  </si>
  <si>
    <t xml:space="preserve">   Постъпления от БКК свързани с банковата приватизация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</si>
</sst>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\$#,##0\ ;\(\$#,##0\)"/>
  </numFmts>
  <fonts count="43">
    <font>
      <sz val="8"/>
      <name val="Arial Narrow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10"/>
      <name val="Arial Narrow"/>
      <family val="2"/>
    </font>
    <font>
      <b/>
      <sz val="8"/>
      <color indexed="9"/>
      <name val="Arial"/>
      <family val="2"/>
    </font>
    <font>
      <sz val="10"/>
      <name val="Heba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164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164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10" xfId="0" applyFont="1" applyBorder="1" applyAlignment="1">
      <alignment horizontal="right"/>
    </xf>
    <xf numFmtId="0" fontId="2" fillId="0" borderId="10" xfId="61" applyFont="1" applyFill="1" applyBorder="1" applyAlignment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49" fontId="4" fillId="33" borderId="11" xfId="61" applyNumberFormat="1" applyFont="1" applyFill="1" applyBorder="1" applyAlignment="1">
      <alignment horizontal="center"/>
      <protection/>
    </xf>
    <xf numFmtId="49" fontId="2" fillId="33" borderId="12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33" borderId="13" xfId="61" applyNumberFormat="1" applyFont="1" applyFill="1" applyBorder="1" applyAlignment="1">
      <alignment horizontal="center"/>
      <protection/>
    </xf>
    <xf numFmtId="49" fontId="2" fillId="33" borderId="0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4" fillId="33" borderId="13" xfId="61" applyNumberFormat="1" applyFont="1" applyFill="1" applyBorder="1" applyAlignment="1" quotePrefix="1">
      <alignment horizontal="center"/>
      <protection/>
    </xf>
    <xf numFmtId="49" fontId="4" fillId="33" borderId="0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64" fontId="4" fillId="33" borderId="14" xfId="61" applyNumberFormat="1" applyFont="1" applyFill="1" applyBorder="1" applyAlignment="1">
      <alignment horizontal="right"/>
      <protection/>
    </xf>
    <xf numFmtId="0" fontId="4" fillId="33" borderId="14" xfId="61" applyFont="1" applyFill="1" applyBorder="1" applyAlignment="1">
      <alignment horizontal="right"/>
      <protection/>
    </xf>
    <xf numFmtId="0" fontId="4" fillId="33" borderId="10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164" fontId="2" fillId="0" borderId="15" xfId="0" applyFont="1" applyBorder="1" applyAlignment="1">
      <alignment horizontal="center"/>
    </xf>
    <xf numFmtId="0" fontId="2" fillId="0" borderId="0" xfId="61" applyFont="1" applyFill="1" applyBorder="1" applyAlignment="1">
      <alignment horizontal="left"/>
      <protection/>
    </xf>
    <xf numFmtId="164" fontId="5" fillId="0" borderId="0" xfId="61" applyNumberFormat="1" applyFont="1" applyFill="1" applyBorder="1" applyAlignment="1">
      <alignment horizontal="right"/>
      <protection/>
    </xf>
    <xf numFmtId="164" fontId="6" fillId="0" borderId="0" xfId="0" applyFont="1" applyAlignment="1">
      <alignment/>
    </xf>
    <xf numFmtId="0" fontId="4" fillId="0" borderId="0" xfId="61" applyFont="1" applyBorder="1" applyAlignment="1" quotePrefix="1">
      <alignment horizontal="left"/>
      <protection/>
    </xf>
    <xf numFmtId="164" fontId="4" fillId="0" borderId="0" xfId="0" applyNumberFormat="1" applyFont="1" applyFill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0" fontId="2" fillId="0" borderId="0" xfId="61" applyFont="1" applyBorder="1" applyAlignment="1" quotePrefix="1">
      <alignment horizontal="left"/>
      <protection/>
    </xf>
    <xf numFmtId="164" fontId="6" fillId="0" borderId="0" xfId="0" applyNumberFormat="1" applyFont="1" applyAlignment="1">
      <alignment/>
    </xf>
    <xf numFmtId="0" fontId="4" fillId="0" borderId="0" xfId="61" applyFont="1" applyBorder="1">
      <alignment/>
      <protection/>
    </xf>
    <xf numFmtId="164" fontId="4" fillId="0" borderId="0" xfId="0" applyNumberFormat="1" applyFont="1" applyAlignment="1">
      <alignment/>
    </xf>
    <xf numFmtId="0" fontId="2" fillId="0" borderId="0" xfId="61" applyFont="1" applyBorder="1">
      <alignment/>
      <protection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61" applyFont="1" applyBorder="1" applyAlignment="1">
      <alignment horizontal="left"/>
      <protection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61" applyFont="1" applyFill="1" applyBorder="1" applyAlignment="1" quotePrefix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7" fillId="0" borderId="0" xfId="62" applyNumberFormat="1" applyFont="1" applyFill="1" applyBorder="1" applyAlignment="1">
      <alignment/>
      <protection/>
    </xf>
    <xf numFmtId="164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 horizontal="justify" wrapText="1"/>
    </xf>
    <xf numFmtId="0" fontId="2" fillId="0" borderId="0" xfId="61" applyFont="1" applyBorder="1" applyAlignment="1">
      <alignment horizontal="left" indent="1"/>
      <protection/>
    </xf>
    <xf numFmtId="0" fontId="2" fillId="0" borderId="0" xfId="61" applyFont="1" applyFill="1" applyBorder="1" applyAlignment="1">
      <alignment horizontal="left" indent="1"/>
      <protection/>
    </xf>
    <xf numFmtId="164" fontId="2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8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4" fontId="4" fillId="0" borderId="0" xfId="0" applyFont="1" applyAlignment="1">
      <alignment/>
    </xf>
    <xf numFmtId="0" fontId="2" fillId="0" borderId="0" xfId="61" applyFont="1" applyFill="1" applyBorder="1">
      <alignment/>
      <protection/>
    </xf>
    <xf numFmtId="164" fontId="2" fillId="0" borderId="0" xfId="0" applyNumberFormat="1" applyFont="1" applyFill="1" applyAlignment="1">
      <alignment vertical="distributed"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/>
    </xf>
    <xf numFmtId="0" fontId="6" fillId="0" borderId="0" xfId="61" applyFont="1" applyBorder="1">
      <alignment/>
      <protection/>
    </xf>
    <xf numFmtId="164" fontId="6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0" fontId="2" fillId="0" borderId="0" xfId="61" applyFont="1" applyBorder="1" quotePrefix="1">
      <alignment/>
      <protection/>
    </xf>
    <xf numFmtId="164" fontId="2" fillId="0" borderId="0" xfId="0" applyFont="1" applyAlignment="1" quotePrefix="1">
      <alignment/>
    </xf>
    <xf numFmtId="165" fontId="2" fillId="0" borderId="0" xfId="0" applyNumberFormat="1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_Sheet1" xfId="61"/>
    <cellStyle name="Normal_Web.2005-2Q.sent(MoF)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s\Web_KFP\2013\Q4\Web_2013-4Q+formulas_04.09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_BG"/>
      <sheetName val="Consolid_EN"/>
      <sheetName val="Central_BG"/>
      <sheetName val="Central_EN"/>
      <sheetName val="Local_BG"/>
      <sheetName val="Local_EN"/>
      <sheetName val="SS_BG"/>
      <sheetName val="SS_EN"/>
      <sheetName val="Formulas_Q1+Q2+Q3+Q4"/>
      <sheetName val="Q1 2013+ЧС"/>
      <sheetName val="Sheet1"/>
      <sheetName val="Q1 2013"/>
    </sheetNames>
    <sheetDataSet>
      <sheetData sheetId="9">
        <row r="26">
          <cell r="I26">
            <v>192451.0199999999</v>
          </cell>
        </row>
        <row r="37">
          <cell r="I37">
            <v>628028.0659999996</v>
          </cell>
        </row>
        <row r="44">
          <cell r="I44">
            <v>1871863.9589999998</v>
          </cell>
        </row>
        <row r="47">
          <cell r="I47">
            <v>1184772.4970000002</v>
          </cell>
        </row>
        <row r="50">
          <cell r="I50">
            <v>44077.02699999999</v>
          </cell>
        </row>
        <row r="51">
          <cell r="I51">
            <v>1551183.4560000002</v>
          </cell>
        </row>
        <row r="63">
          <cell r="I63">
            <v>5624.487000000001</v>
          </cell>
        </row>
        <row r="64">
          <cell r="I64">
            <v>159594.14100000006</v>
          </cell>
        </row>
        <row r="80">
          <cell r="I80">
            <v>727492.4729999993</v>
          </cell>
        </row>
        <row r="132">
          <cell r="I132">
            <v>776483.0290000003</v>
          </cell>
        </row>
        <row r="143">
          <cell r="I143">
            <v>1085873.3209999995</v>
          </cell>
        </row>
        <row r="144">
          <cell r="I144">
            <v>201319.56800000003</v>
          </cell>
        </row>
        <row r="145">
          <cell r="I145">
            <v>338542.75199999986</v>
          </cell>
        </row>
        <row r="153">
          <cell r="I153">
            <v>16324.788999999982</v>
          </cell>
        </row>
        <row r="154">
          <cell r="I154">
            <v>815594.8519999995</v>
          </cell>
        </row>
        <row r="167">
          <cell r="I167">
            <v>231694.745</v>
          </cell>
        </row>
        <row r="170">
          <cell r="I170">
            <v>24000.515</v>
          </cell>
        </row>
        <row r="171">
          <cell r="I171">
            <v>42608.21700000002</v>
          </cell>
        </row>
        <row r="172">
          <cell r="I172">
            <v>0</v>
          </cell>
        </row>
        <row r="173">
          <cell r="I173">
            <v>4389.630999999999</v>
          </cell>
        </row>
        <row r="174">
          <cell r="I174">
            <v>8669.676999999996</v>
          </cell>
        </row>
        <row r="176">
          <cell r="I176">
            <v>162222.96500000003</v>
          </cell>
        </row>
        <row r="183">
          <cell r="I183">
            <v>112839.27900000004</v>
          </cell>
        </row>
        <row r="191">
          <cell r="I191">
            <v>3185883.4120000005</v>
          </cell>
        </row>
        <row r="201">
          <cell r="I201">
            <v>1070764.2799999996</v>
          </cell>
        </row>
        <row r="210">
          <cell r="I210">
            <v>6491.414999999994</v>
          </cell>
        </row>
        <row r="215">
          <cell r="I215">
            <v>213701.37800000003</v>
          </cell>
        </row>
        <row r="286">
          <cell r="I286">
            <v>-30203.560000000056</v>
          </cell>
        </row>
        <row r="309">
          <cell r="I309">
            <v>380954.4229999995</v>
          </cell>
        </row>
        <row r="358">
          <cell r="I358">
            <v>21493.455</v>
          </cell>
        </row>
        <row r="369">
          <cell r="I369">
            <v>-517.3899999999994</v>
          </cell>
        </row>
        <row r="376">
          <cell r="I376">
            <v>4599.326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B1">
      <selection activeCell="G12" sqref="G12"/>
    </sheetView>
  </sheetViews>
  <sheetFormatPr defaultColWidth="85.3984375" defaultRowHeight="12.75" outlineLevelRow="2"/>
  <cols>
    <col min="1" max="1" width="89.19921875" style="5" hidden="1" customWidth="1"/>
    <col min="2" max="2" width="89" style="5" customWidth="1"/>
    <col min="3" max="3" width="14.3984375" style="5" customWidth="1"/>
    <col min="4" max="4" width="15.19921875" style="4" customWidth="1"/>
    <col min="5" max="5" width="15.19921875" style="5" customWidth="1"/>
    <col min="6" max="6" width="15" style="5" customWidth="1"/>
    <col min="7" max="16384" width="85.3984375" style="5" customWidth="1"/>
  </cols>
  <sheetData>
    <row r="1" spans="1:3" ht="12" thickBot="1">
      <c r="A1" s="1"/>
      <c r="B1" s="2"/>
      <c r="C1" s="3"/>
    </row>
    <row r="2" spans="1:6" s="9" customFormat="1" ht="13.5" customHeight="1">
      <c r="A2" s="6" t="s">
        <v>0</v>
      </c>
      <c r="B2" s="6" t="s">
        <v>1</v>
      </c>
      <c r="C2" s="7"/>
      <c r="D2" s="8"/>
      <c r="E2" s="7"/>
      <c r="F2" s="8"/>
    </row>
    <row r="3" spans="1:6" s="9" customFormat="1" ht="11.25">
      <c r="A3" s="10"/>
      <c r="B3" s="10"/>
      <c r="C3" s="11"/>
      <c r="D3" s="12"/>
      <c r="E3" s="11"/>
      <c r="F3" s="12"/>
    </row>
    <row r="4" spans="1:6" s="9" customFormat="1" ht="16.5" customHeight="1">
      <c r="A4" s="13" t="s">
        <v>2</v>
      </c>
      <c r="B4" s="10" t="s">
        <v>2</v>
      </c>
      <c r="C4" s="14" t="s">
        <v>3</v>
      </c>
      <c r="D4" s="15" t="s">
        <v>4</v>
      </c>
      <c r="E4" s="14" t="s">
        <v>5</v>
      </c>
      <c r="F4" s="15" t="s">
        <v>6</v>
      </c>
    </row>
    <row r="5" spans="1:6" s="20" customFormat="1" ht="12" thickBot="1">
      <c r="A5" s="16" t="s">
        <v>7</v>
      </c>
      <c r="B5" s="17" t="s">
        <v>8</v>
      </c>
      <c r="C5" s="18">
        <v>2013</v>
      </c>
      <c r="D5" s="19">
        <v>2013</v>
      </c>
      <c r="E5" s="18">
        <v>2013</v>
      </c>
      <c r="F5" s="19">
        <v>2013</v>
      </c>
    </row>
    <row r="6" spans="1:2" s="4" customFormat="1" ht="10.5" customHeight="1">
      <c r="A6" s="21"/>
      <c r="B6" s="21"/>
    </row>
    <row r="7" spans="1:3" ht="12">
      <c r="A7" s="22"/>
      <c r="B7" s="21"/>
      <c r="C7" s="23"/>
    </row>
    <row r="8" spans="1:6" s="27" customFormat="1" ht="11.25">
      <c r="A8" s="24" t="s">
        <v>9</v>
      </c>
      <c r="B8" s="24" t="s">
        <v>9</v>
      </c>
      <c r="C8" s="25">
        <v>6157.823235</v>
      </c>
      <c r="D8" s="26">
        <v>8008.009216</v>
      </c>
      <c r="E8" s="26">
        <f>E10+E21+E23</f>
        <v>7141.570154999999</v>
      </c>
      <c r="F8" s="27">
        <v>7669.932261999998</v>
      </c>
    </row>
    <row r="9" spans="1:5" ht="13.5" customHeight="1">
      <c r="A9" s="28"/>
      <c r="B9" s="28"/>
      <c r="C9" s="29"/>
      <c r="E9" s="4"/>
    </row>
    <row r="10" spans="1:6" s="27" customFormat="1" ht="11.25">
      <c r="A10" s="30" t="s">
        <v>10</v>
      </c>
      <c r="B10" s="30" t="s">
        <v>10</v>
      </c>
      <c r="C10" s="31">
        <v>5118.305075</v>
      </c>
      <c r="D10" s="26">
        <v>5767.016887</v>
      </c>
      <c r="E10" s="26">
        <f>E11+E12+E13+E14+E15+E16+E17+E18+E19</f>
        <v>5637.594653</v>
      </c>
      <c r="F10" s="27">
        <v>5847.414236999999</v>
      </c>
    </row>
    <row r="11" spans="1:6" ht="11.25" outlineLevel="1">
      <c r="A11" s="32" t="s">
        <v>11</v>
      </c>
      <c r="B11" s="32" t="s">
        <v>11</v>
      </c>
      <c r="C11" s="33">
        <v>464.157895</v>
      </c>
      <c r="D11" s="4">
        <v>450.105346</v>
      </c>
      <c r="E11" s="4">
        <f>'[1]Q1 2013+ЧС'!I26/1000</f>
        <v>192.45101999999991</v>
      </c>
      <c r="F11" s="5">
        <v>446.29640700000033</v>
      </c>
    </row>
    <row r="12" spans="1:6" ht="11.25" outlineLevel="1">
      <c r="A12" s="32" t="s">
        <v>12</v>
      </c>
      <c r="B12" s="32" t="s">
        <v>12</v>
      </c>
      <c r="C12" s="34">
        <v>512.1126879999999</v>
      </c>
      <c r="D12" s="4">
        <v>595.855177</v>
      </c>
      <c r="E12" s="4">
        <f>'[1]Q1 2013+ЧС'!I37/1000</f>
        <v>628.0280659999996</v>
      </c>
      <c r="F12" s="5">
        <v>612.503476</v>
      </c>
    </row>
    <row r="13" spans="1:6" ht="11.25" outlineLevel="1">
      <c r="A13" s="32" t="s">
        <v>13</v>
      </c>
      <c r="B13" s="32" t="s">
        <v>13</v>
      </c>
      <c r="C13" s="33">
        <v>1803.857774</v>
      </c>
      <c r="D13" s="4">
        <v>1805.289516</v>
      </c>
      <c r="E13" s="4">
        <f>'[1]Q1 2013+ЧС'!I44/1000</f>
        <v>1871.8639589999998</v>
      </c>
      <c r="F13" s="5">
        <v>1885.4716549999994</v>
      </c>
    </row>
    <row r="14" spans="1:6" ht="11.25" outlineLevel="1">
      <c r="A14" s="32" t="s">
        <v>14</v>
      </c>
      <c r="B14" s="32" t="s">
        <v>14</v>
      </c>
      <c r="C14" s="33">
        <v>805.6212889999999</v>
      </c>
      <c r="D14" s="4">
        <v>1000.7272229999999</v>
      </c>
      <c r="E14" s="4">
        <f>'[1]Q1 2013+ЧС'!I47/1000</f>
        <v>1184.7724970000002</v>
      </c>
      <c r="F14" s="5">
        <v>1064.6438050000002</v>
      </c>
    </row>
    <row r="15" spans="1:6" ht="11.25" outlineLevel="1">
      <c r="A15" s="32" t="s">
        <v>15</v>
      </c>
      <c r="B15" s="32" t="s">
        <v>15</v>
      </c>
      <c r="C15" s="33">
        <v>31.925029</v>
      </c>
      <c r="D15" s="4">
        <v>34.391109000000014</v>
      </c>
      <c r="E15" s="4">
        <f>'[1]Q1 2013+ЧС'!I50/1000</f>
        <v>44.07702699999999</v>
      </c>
      <c r="F15" s="5">
        <v>35.768159</v>
      </c>
    </row>
    <row r="16" spans="1:6" ht="11.25">
      <c r="A16" s="32" t="s">
        <v>16</v>
      </c>
      <c r="B16" s="32" t="s">
        <v>16</v>
      </c>
      <c r="C16" s="33">
        <v>1318.7691089999998</v>
      </c>
      <c r="D16" s="4">
        <v>1586.9120280000002</v>
      </c>
      <c r="E16" s="4">
        <f>'[1]Q1 2013+ЧС'!I51/1000</f>
        <v>1551.1834560000002</v>
      </c>
      <c r="F16" s="5">
        <v>1603.3085629999991</v>
      </c>
    </row>
    <row r="17" spans="1:6" ht="11.25" outlineLevel="1">
      <c r="A17" s="28" t="s">
        <v>17</v>
      </c>
      <c r="B17" s="28" t="s">
        <v>17</v>
      </c>
      <c r="C17" s="33">
        <v>174.789678</v>
      </c>
      <c r="D17" s="4">
        <v>287.75045099999994</v>
      </c>
      <c r="E17" s="4">
        <f>'[1]Q1 2013+ЧС'!I64/1000</f>
        <v>159.59414100000006</v>
      </c>
      <c r="F17" s="5">
        <v>194.71706699999993</v>
      </c>
    </row>
    <row r="18" spans="1:5" ht="11.25" outlineLevel="1">
      <c r="A18" s="35" t="s">
        <v>18</v>
      </c>
      <c r="B18" s="35" t="s">
        <v>18</v>
      </c>
      <c r="C18" s="33">
        <v>1.046721</v>
      </c>
      <c r="E18" s="4"/>
    </row>
    <row r="19" spans="1:6" ht="11.25" outlineLevel="1">
      <c r="A19" s="35" t="s">
        <v>19</v>
      </c>
      <c r="B19" s="35" t="s">
        <v>19</v>
      </c>
      <c r="C19" s="33">
        <v>6.0248919999999995</v>
      </c>
      <c r="D19" s="4">
        <v>5.9860370000000005</v>
      </c>
      <c r="E19" s="4">
        <f>'[1]Q1 2013+ЧС'!I63/1000</f>
        <v>5.624487000000001</v>
      </c>
      <c r="F19" s="5">
        <v>4.705105</v>
      </c>
    </row>
    <row r="20" spans="1:5" ht="12.75" customHeight="1">
      <c r="A20" s="28"/>
      <c r="B20" s="28"/>
      <c r="C20" s="33"/>
      <c r="E20" s="4"/>
    </row>
    <row r="21" spans="1:6" s="27" customFormat="1" ht="11.25">
      <c r="A21" s="30" t="s">
        <v>20</v>
      </c>
      <c r="B21" s="30" t="s">
        <v>21</v>
      </c>
      <c r="C21" s="26">
        <v>886.4121660000001</v>
      </c>
      <c r="D21" s="26">
        <v>1305.6041780000003</v>
      </c>
      <c r="E21" s="26">
        <f>'[1]Q1 2013+ЧС'!I80/1000</f>
        <v>727.4924729999993</v>
      </c>
      <c r="F21" s="27">
        <v>1031.1660980000001</v>
      </c>
    </row>
    <row r="22" spans="1:5" ht="11.25" outlineLevel="1">
      <c r="A22" s="32"/>
      <c r="B22" s="32"/>
      <c r="C22" s="36"/>
      <c r="E22" s="4"/>
    </row>
    <row r="23" spans="1:6" s="27" customFormat="1" ht="11.25">
      <c r="A23" s="30" t="s">
        <v>22</v>
      </c>
      <c r="B23" s="30" t="s">
        <v>22</v>
      </c>
      <c r="C23" s="26">
        <v>153.105994</v>
      </c>
      <c r="D23" s="26">
        <v>935.3881509999999</v>
      </c>
      <c r="E23" s="26">
        <f>'[1]Q1 2013+ЧС'!I132/1000</f>
        <v>776.4830290000003</v>
      </c>
      <c r="F23" s="27">
        <v>791.3519269999997</v>
      </c>
    </row>
    <row r="24" spans="1:5" ht="11.25">
      <c r="A24" s="32"/>
      <c r="B24" s="32"/>
      <c r="C24" s="37"/>
      <c r="E24" s="4"/>
    </row>
    <row r="25" spans="1:5" s="40" customFormat="1" ht="11.25">
      <c r="A25" s="38"/>
      <c r="B25" s="38"/>
      <c r="C25" s="34"/>
      <c r="D25" s="39"/>
      <c r="E25" s="39"/>
    </row>
    <row r="26" spans="1:6" s="27" customFormat="1" ht="12" customHeight="1">
      <c r="A26" s="24" t="s">
        <v>23</v>
      </c>
      <c r="B26" s="24" t="s">
        <v>23</v>
      </c>
      <c r="C26" s="26">
        <v>6955.542507000001</v>
      </c>
      <c r="D26" s="26">
        <v>7216.470809</v>
      </c>
      <c r="E26" s="26">
        <f>E28+E41+E42</f>
        <v>7496.920280999999</v>
      </c>
      <c r="F26" s="27">
        <v>8749.244286999998</v>
      </c>
    </row>
    <row r="27" spans="1:5" ht="12.75" customHeight="1">
      <c r="A27" s="28"/>
      <c r="B27" s="28"/>
      <c r="C27" s="41"/>
      <c r="E27" s="4"/>
    </row>
    <row r="28" spans="1:6" s="27" customFormat="1" ht="11.25">
      <c r="A28" s="30" t="s">
        <v>24</v>
      </c>
      <c r="B28" s="30" t="s">
        <v>24</v>
      </c>
      <c r="C28" s="26">
        <v>6102.2799350000005</v>
      </c>
      <c r="D28" s="26">
        <v>6199.520002000001</v>
      </c>
      <c r="E28" s="26">
        <f>E30+E31+E32+E35+E38</f>
        <v>6205.963207999999</v>
      </c>
      <c r="F28" s="27">
        <v>6864.355677</v>
      </c>
    </row>
    <row r="29" spans="1:5" ht="11.25" outlineLevel="1">
      <c r="A29" s="32"/>
      <c r="B29" s="32"/>
      <c r="C29" s="42"/>
      <c r="D29" s="42"/>
      <c r="E29" s="4"/>
    </row>
    <row r="30" spans="1:6" s="27" customFormat="1" ht="12.75" outlineLevel="1">
      <c r="A30" s="32" t="s">
        <v>25</v>
      </c>
      <c r="B30" s="32" t="s">
        <v>25</v>
      </c>
      <c r="C30" s="41">
        <v>1346.595869</v>
      </c>
      <c r="D30" s="41">
        <v>1446.1169650000008</v>
      </c>
      <c r="E30" s="26">
        <f>('[1]Q1 2013+ЧС'!I143+'[1]Q1 2013+ЧС'!I145)/1000</f>
        <v>1424.4160729999994</v>
      </c>
      <c r="F30" s="27">
        <v>1605.7104829999996</v>
      </c>
    </row>
    <row r="31" spans="1:6" ht="12.75" outlineLevel="2">
      <c r="A31" s="32" t="s">
        <v>26</v>
      </c>
      <c r="B31" s="32" t="s">
        <v>26</v>
      </c>
      <c r="C31" s="41">
        <v>1078.2606120000003</v>
      </c>
      <c r="D31" s="41">
        <v>1113.231954</v>
      </c>
      <c r="E31" s="4">
        <f>('[1]Q1 2013+ЧС'!I144+'[1]Q1 2013+ЧС'!I154+'[1]Q1 2013+ЧС'!I174)/1000</f>
        <v>1025.5840969999995</v>
      </c>
      <c r="F31" s="5">
        <v>1480.0234750000006</v>
      </c>
    </row>
    <row r="32" spans="1:6" ht="12.75" outlineLevel="1">
      <c r="A32" s="32" t="s">
        <v>27</v>
      </c>
      <c r="B32" s="32" t="s">
        <v>27</v>
      </c>
      <c r="C32" s="41">
        <v>311.13549800000004</v>
      </c>
      <c r="D32" s="41">
        <v>339.71852999999993</v>
      </c>
      <c r="E32" s="4">
        <f>E33+E34</f>
        <v>278.692593</v>
      </c>
      <c r="F32" s="5">
        <v>486.9644630000001</v>
      </c>
    </row>
    <row r="33" spans="1:6" ht="12.75" customHeight="1" outlineLevel="1">
      <c r="A33" s="43" t="s">
        <v>28</v>
      </c>
      <c r="B33" s="43" t="s">
        <v>28</v>
      </c>
      <c r="C33" s="41">
        <v>290.328318</v>
      </c>
      <c r="D33" s="41">
        <v>320.3395539999999</v>
      </c>
      <c r="E33" s="4">
        <f>('[1]Q1 2013+ЧС'!I167-'[1]Q1 2013+ЧС'!I170+'[1]Q1 2013+ЧС'!I171+'[1]Q1 2013+ЧС'!I172+'[1]Q1 2013+ЧС'!I173)/1000</f>
        <v>254.69207799999998</v>
      </c>
      <c r="F33" s="5">
        <v>463.0646020000001</v>
      </c>
    </row>
    <row r="34" spans="1:6" ht="12" customHeight="1" outlineLevel="1">
      <c r="A34" s="43" t="s">
        <v>29</v>
      </c>
      <c r="B34" s="43" t="s">
        <v>30</v>
      </c>
      <c r="C34" s="41">
        <v>20.807179999999995</v>
      </c>
      <c r="D34" s="41">
        <v>19.378976000000005</v>
      </c>
      <c r="E34" s="4">
        <f>'[1]Q1 2013+ЧС'!I170/1000</f>
        <v>24.000515</v>
      </c>
      <c r="F34" s="5">
        <v>23.899861000000005</v>
      </c>
    </row>
    <row r="35" spans="1:6" ht="12.75" outlineLevel="1">
      <c r="A35" s="32" t="s">
        <v>31</v>
      </c>
      <c r="B35" s="32" t="s">
        <v>31</v>
      </c>
      <c r="C35" s="41">
        <v>318.81759</v>
      </c>
      <c r="D35" s="41">
        <v>61.003903000000065</v>
      </c>
      <c r="E35" s="4">
        <f>E36+E37</f>
        <v>275.0622440000001</v>
      </c>
      <c r="F35" s="5">
        <v>33.88700199999989</v>
      </c>
    </row>
    <row r="36" spans="1:6" ht="12.75" outlineLevel="1">
      <c r="A36" s="32" t="s">
        <v>32</v>
      </c>
      <c r="B36" s="32" t="s">
        <v>32</v>
      </c>
      <c r="C36" s="41">
        <v>253.62464399999996</v>
      </c>
      <c r="D36" s="41">
        <v>35.181884000000075</v>
      </c>
      <c r="E36" s="4">
        <f>'[1]Q1 2013+ЧС'!I176/1000</f>
        <v>162.22296500000002</v>
      </c>
      <c r="F36" s="5">
        <v>33.30342199999996</v>
      </c>
    </row>
    <row r="37" spans="1:6" ht="12.75" outlineLevel="1">
      <c r="A37" s="32" t="s">
        <v>33</v>
      </c>
      <c r="B37" s="32" t="s">
        <v>33</v>
      </c>
      <c r="C37" s="41">
        <v>65.192946</v>
      </c>
      <c r="D37" s="41">
        <v>25.822018999999994</v>
      </c>
      <c r="E37" s="4">
        <f>'[1]Q1 2013+ЧС'!I183/1000</f>
        <v>112.83927900000003</v>
      </c>
      <c r="F37" s="5">
        <v>0.5835799999999289</v>
      </c>
    </row>
    <row r="38" spans="1:6" ht="12.75">
      <c r="A38" s="32" t="s">
        <v>34</v>
      </c>
      <c r="B38" s="32" t="s">
        <v>34</v>
      </c>
      <c r="C38" s="41">
        <v>3047.4703660000005</v>
      </c>
      <c r="D38" s="41">
        <v>3239.4486499999994</v>
      </c>
      <c r="E38" s="4">
        <f>('[1]Q1 2013+ЧС'!I191+'[1]Q1 2013+ЧС'!I153)/1000</f>
        <v>3202.2082010000004</v>
      </c>
      <c r="F38" s="5">
        <v>3257.7702539999996</v>
      </c>
    </row>
    <row r="39" spans="1:5" ht="11.25">
      <c r="A39" s="44"/>
      <c r="B39" s="45"/>
      <c r="C39" s="46"/>
      <c r="D39" s="42"/>
      <c r="E39" s="4"/>
    </row>
    <row r="40" spans="1:5" ht="11.25">
      <c r="A40" s="44"/>
      <c r="B40" s="44"/>
      <c r="C40" s="36"/>
      <c r="E40" s="4"/>
    </row>
    <row r="41" spans="1:6" s="27" customFormat="1" ht="11.25">
      <c r="A41" s="30" t="s">
        <v>35</v>
      </c>
      <c r="B41" s="30" t="s">
        <v>35</v>
      </c>
      <c r="C41" s="47">
        <v>525.4225270000002</v>
      </c>
      <c r="D41" s="26">
        <v>811.3895869999998</v>
      </c>
      <c r="E41" s="26">
        <f>('[1]Q1 2013+ЧС'!I201+'[1]Q1 2013+ЧС'!I210)/1000</f>
        <v>1077.2556949999996</v>
      </c>
      <c r="F41" s="27">
        <v>1697.8723639999998</v>
      </c>
    </row>
    <row r="42" spans="1:6" ht="11.25">
      <c r="A42" s="30" t="s">
        <v>36</v>
      </c>
      <c r="B42" s="30" t="s">
        <v>36</v>
      </c>
      <c r="C42" s="47">
        <v>327.840045</v>
      </c>
      <c r="D42" s="48">
        <v>205.56122000000002</v>
      </c>
      <c r="E42" s="26">
        <f>'[1]Q1 2013+ЧС'!I215/1000</f>
        <v>213.70137800000003</v>
      </c>
      <c r="F42" s="31">
        <v>187.01624599999994</v>
      </c>
    </row>
    <row r="43" spans="1:5" ht="11.25">
      <c r="A43" s="32"/>
      <c r="B43" s="32"/>
      <c r="C43" s="36"/>
      <c r="E43" s="4"/>
    </row>
    <row r="44" spans="1:5" ht="11.25">
      <c r="A44" s="24"/>
      <c r="B44" s="24"/>
      <c r="C44" s="36"/>
      <c r="E44" s="49"/>
    </row>
    <row r="45" spans="1:5" ht="11.25">
      <c r="A45" s="32"/>
      <c r="B45" s="32"/>
      <c r="C45" s="36"/>
      <c r="E45" s="4"/>
    </row>
    <row r="46" spans="1:5" ht="11.25">
      <c r="A46" s="35"/>
      <c r="B46" s="35"/>
      <c r="C46" s="50"/>
      <c r="E46" s="4"/>
    </row>
    <row r="47" spans="1:6" s="27" customFormat="1" ht="11.25">
      <c r="A47" s="24" t="s">
        <v>37</v>
      </c>
      <c r="B47" s="24" t="s">
        <v>37</v>
      </c>
      <c r="C47" s="47">
        <v>-797.7192000000015</v>
      </c>
      <c r="D47" s="26">
        <v>791.5383499999992</v>
      </c>
      <c r="E47" s="26">
        <f>E8-E26+E44</f>
        <v>-355.35012599999936</v>
      </c>
      <c r="F47" s="27">
        <v>-1079.3119629999987</v>
      </c>
    </row>
    <row r="48" spans="1:5" ht="11.25">
      <c r="A48" s="32"/>
      <c r="B48" s="32"/>
      <c r="C48" s="51"/>
      <c r="E48" s="4"/>
    </row>
    <row r="49" spans="1:6" s="27" customFormat="1" ht="12" customHeight="1">
      <c r="A49" s="30" t="s">
        <v>38</v>
      </c>
      <c r="B49" s="30" t="s">
        <v>38</v>
      </c>
      <c r="C49" s="52">
        <v>797.7192199999996</v>
      </c>
      <c r="D49" s="26">
        <v>-791.5383499999999</v>
      </c>
      <c r="E49" s="26">
        <f>E50+E51+E52</f>
        <v>355.3501889999995</v>
      </c>
      <c r="F49" s="27">
        <v>1079.3119430000008</v>
      </c>
    </row>
    <row r="50" spans="1:6" s="40" customFormat="1" ht="11.25" outlineLevel="1">
      <c r="A50" s="53" t="s">
        <v>39</v>
      </c>
      <c r="B50" s="53" t="s">
        <v>39</v>
      </c>
      <c r="C50" s="54">
        <v>-1269.154303</v>
      </c>
      <c r="D50" s="39">
        <v>-95.80410400000005</v>
      </c>
      <c r="E50" s="39">
        <f>'[1]Q1 2013+ЧС'!I286/1000</f>
        <v>-30.203560000000056</v>
      </c>
      <c r="F50" s="40">
        <v>706.866509</v>
      </c>
    </row>
    <row r="51" spans="1:6" ht="11.25" outlineLevel="1">
      <c r="A51" s="32" t="s">
        <v>40</v>
      </c>
      <c r="B51" s="32" t="s">
        <v>40</v>
      </c>
      <c r="C51" s="54">
        <v>2092.4060299999996</v>
      </c>
      <c r="D51" s="4">
        <v>-700.2153359999999</v>
      </c>
      <c r="E51" s="4">
        <f>('[1]Q1 2013+ЧС'!I309-'[1]Q1 2013+ЧС'!I358-'[1]Q1 2013+ЧС'!I369)/1000</f>
        <v>359.9783579999995</v>
      </c>
      <c r="F51" s="5">
        <v>398.9898270000007</v>
      </c>
    </row>
    <row r="52" spans="1:6" ht="11.25" outlineLevel="2">
      <c r="A52" s="4" t="s">
        <v>41</v>
      </c>
      <c r="B52" s="4" t="s">
        <v>42</v>
      </c>
      <c r="C52" s="55">
        <v>-25.532507</v>
      </c>
      <c r="D52" s="4">
        <v>4.481089999999999</v>
      </c>
      <c r="E52" s="4">
        <f>('[1]Q1 2013+ЧС'!I358+'[1]Q1 2013+ЧС'!I369+'[1]Q1 2013+ЧС'!I376)/1000</f>
        <v>25.575391000000003</v>
      </c>
      <c r="F52" s="5">
        <v>-26.544393</v>
      </c>
    </row>
    <row r="53" spans="1:6" ht="11.25" outlineLevel="2">
      <c r="A53" s="56" t="s">
        <v>43</v>
      </c>
      <c r="B53" s="56" t="s">
        <v>43</v>
      </c>
      <c r="C53" s="55">
        <v>2.4714629999999995</v>
      </c>
      <c r="D53" s="4">
        <v>3.8885039999999997</v>
      </c>
      <c r="E53" s="4">
        <f>'[1]Q1 2013+ЧС'!I376/1000</f>
        <v>4.599326</v>
      </c>
      <c r="F53" s="5">
        <v>4.649022</v>
      </c>
    </row>
    <row r="54" spans="1:5" s="23" customFormat="1" ht="11.25" outlineLevel="2">
      <c r="A54" s="57" t="s">
        <v>44</v>
      </c>
      <c r="B54" s="57" t="s">
        <v>45</v>
      </c>
      <c r="D54" s="58"/>
      <c r="E54" s="58"/>
    </row>
    <row r="55" spans="1:2" ht="11.25">
      <c r="A55" s="32"/>
      <c r="B55" s="32"/>
    </row>
    <row r="56" spans="1:2" ht="11.25">
      <c r="A56" s="59"/>
      <c r="B56" s="59"/>
    </row>
    <row r="57" spans="1:2" ht="11.25">
      <c r="A57" s="59"/>
      <c r="B57" s="59"/>
    </row>
    <row r="58" spans="1:2" ht="11.25">
      <c r="A58" s="60"/>
      <c r="B58" s="61"/>
    </row>
    <row r="59" spans="1:3" ht="11.25">
      <c r="A59" s="44"/>
      <c r="C59" s="62"/>
    </row>
    <row r="60" ht="11.25">
      <c r="A60" s="44"/>
    </row>
    <row r="69" ht="11.25">
      <c r="B69" s="60"/>
    </row>
    <row r="70" ht="11.25">
      <c r="B70" s="44"/>
    </row>
    <row r="73" ht="11.25">
      <c r="B73" s="60"/>
    </row>
  </sheetData>
  <sheetProtection password="DA57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Йорданова Живкова</dc:creator>
  <cp:keywords/>
  <dc:description/>
  <cp:lastModifiedBy>Мирела Йорданова Живкова</cp:lastModifiedBy>
  <dcterms:created xsi:type="dcterms:W3CDTF">2014-09-04T08:25:30Z</dcterms:created>
  <dcterms:modified xsi:type="dcterms:W3CDTF">2014-09-04T10:23:31Z</dcterms:modified>
  <cp:category/>
  <cp:version/>
  <cp:contentType/>
  <cp:contentStatus/>
</cp:coreProperties>
</file>