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941" firstSheet="1" activeTab="12"/>
  </bookViews>
  <sheets>
    <sheet name="пок.ползи-ефект" sheetId="1" state="hidden" r:id="rId1"/>
    <sheet name="Приходи" sheetId="2" r:id="rId2"/>
    <sheet name="Разходи" sheetId="3" r:id="rId3"/>
    <sheet name="източници" sheetId="4" r:id="rId4"/>
    <sheet name="показатели за изпълнение" sheetId="5" state="hidden" r:id="rId5"/>
    <sheet name="ведомствени и администрирани" sheetId="6" r:id="rId6"/>
    <sheet name="ПР1" sheetId="7" r:id="rId7"/>
    <sheet name="ПР2" sheetId="8" r:id="rId8"/>
    <sheet name="ПР3" sheetId="9" r:id="rId9"/>
    <sheet name="ПР4" sheetId="10" r:id="rId10"/>
    <sheet name="ПР5" sheetId="11" r:id="rId11"/>
    <sheet name="ПР6" sheetId="12" r:id="rId12"/>
    <sheet name="ПР7" sheetId="13" r:id="rId13"/>
  </sheets>
  <definedNames>
    <definedName name="_xlnm.Print_Area" localSheetId="5">'ведомствени и администрирани'!$A$1:$J$44</definedName>
    <definedName name="_xlnm.Print_Area" localSheetId="6">'ПР1'!$A$1:$J$43</definedName>
    <definedName name="_xlnm.Print_Area" localSheetId="7">'ПР2'!$A$1:$J$43</definedName>
    <definedName name="_xlnm.Print_Area" localSheetId="8">'ПР3'!$A$1:$J$43</definedName>
    <definedName name="_xlnm.Print_Area" localSheetId="9">'ПР4'!$A$1:$J$43</definedName>
    <definedName name="_xlnm.Print_Area" localSheetId="10">'ПР5'!$A$1:$J$44</definedName>
    <definedName name="_xlnm.Print_Area" localSheetId="11">'ПР6'!$A$1:$J$43</definedName>
    <definedName name="_xlnm.Print_Area" localSheetId="12">'ПР7'!$A$1:$J$43</definedName>
  </definedNames>
  <calcPr fullCalcOnLoad="1"/>
</workbook>
</file>

<file path=xl/sharedStrings.xml><?xml version="1.0" encoding="utf-8"?>
<sst xmlns="http://schemas.openxmlformats.org/spreadsheetml/2006/main" count="559" uniqueCount="117">
  <si>
    <t>ЦЕЛЕВИ СТОЙНОСТИ ПО ПОКАЗАТЕЛИТЕ ЗА ИЗПЪЛНЕНИЕ</t>
  </si>
  <si>
    <t>Ползи/ефекти:</t>
  </si>
  <si>
    <t>Целева стойност</t>
  </si>
  <si>
    <t>Показатели за изпълнение</t>
  </si>
  <si>
    <t>Мерна единица</t>
  </si>
  <si>
    <t>Прогноза 2012 г.</t>
  </si>
  <si>
    <t>1. ....................................</t>
  </si>
  <si>
    <t>2 .....................................</t>
  </si>
  <si>
    <t>........................................</t>
  </si>
  <si>
    <t>N .....................................</t>
  </si>
  <si>
    <t>Проект  2011 г.</t>
  </si>
  <si>
    <t>Прогноза 2013 г.</t>
  </si>
  <si>
    <t>Отчет 2009 г.</t>
  </si>
  <si>
    <t>N ....................................</t>
  </si>
  <si>
    <t>Проект 2011 г.</t>
  </si>
  <si>
    <t>Общо приходи:</t>
  </si>
  <si>
    <t>Данъчни приходи</t>
  </si>
  <si>
    <t>Неданъчни приходи</t>
  </si>
  <si>
    <t>Приходи и доходи от собственост</t>
  </si>
  <si>
    <t>Държавни такси</t>
  </si>
  <si>
    <t>Глоби, санкции и наказателни лихви</t>
  </si>
  <si>
    <t>Други</t>
  </si>
  <si>
    <t>Общо разходи</t>
  </si>
  <si>
    <t>Ведомствени разходи</t>
  </si>
  <si>
    <t>Администрирани разходи</t>
  </si>
  <si>
    <t>(в хил. лв.)</t>
  </si>
  <si>
    <t>Общо</t>
  </si>
  <si>
    <t>По бюджета на ПРБК</t>
  </si>
  <si>
    <t>По други бюджети, фондове и сметки</t>
  </si>
  <si>
    <t>(хил. лв.)</t>
  </si>
  <si>
    <t>Общо разходи:</t>
  </si>
  <si>
    <t>Общо финансиране:</t>
  </si>
  <si>
    <t>Програма № ...</t>
  </si>
  <si>
    <t>Бюджетна прогноза по ведомствени и администрирани параграфи на програмата</t>
  </si>
  <si>
    <t>№</t>
  </si>
  <si>
    <t>Разлика к.3-к.2</t>
  </si>
  <si>
    <t>Разлика к.5-к.3</t>
  </si>
  <si>
    <t>Разлика к.7-к.5</t>
  </si>
  <si>
    <t>І.</t>
  </si>
  <si>
    <t>Общо ведомствени разходи:</t>
  </si>
  <si>
    <t>Ведомствени разходи по бюджета на ПРБК:</t>
  </si>
  <si>
    <t>ІІ.</t>
  </si>
  <si>
    <t xml:space="preserve">Администрирани разходни параграфи по бюджета </t>
  </si>
  <si>
    <t>1.....................................</t>
  </si>
  <si>
    <t>2....................................</t>
  </si>
  <si>
    <t>3....................................</t>
  </si>
  <si>
    <t>ІІІ.</t>
  </si>
  <si>
    <t>Администрирани разходни параграфи по други бюджети, фондове и сметки</t>
  </si>
  <si>
    <t>Общо администрирани разходи (ІІ.+ІІІ.):</t>
  </si>
  <si>
    <t>Общо разходи (І.+ІІ.+ІІІ.):</t>
  </si>
  <si>
    <t>Численост на щатния персонал</t>
  </si>
  <si>
    <t>Численост на извънщатния персонал</t>
  </si>
  <si>
    <t xml:space="preserve">   Персонал</t>
  </si>
  <si>
    <t xml:space="preserve">   Издръжка</t>
  </si>
  <si>
    <t xml:space="preserve">   Капиталови разходи</t>
  </si>
  <si>
    <t>Общо разходи по бюджета (І.1+ІІ.):</t>
  </si>
  <si>
    <t>Актуализиран бюджет</t>
  </si>
  <si>
    <t>2010 г.</t>
  </si>
  <si>
    <t>ПРОГРАМИ за 2011 г.</t>
  </si>
  <si>
    <t>(проект)</t>
  </si>
  <si>
    <t>ПРОГРАМИ за 2012 г.</t>
  </si>
  <si>
    <t>(прогноза)</t>
  </si>
  <si>
    <t>ПРОГРАМИ за 2013 г.</t>
  </si>
  <si>
    <t xml:space="preserve">   Собствени приходи</t>
  </si>
  <si>
    <t xml:space="preserve">   Субсидия от републиканския бюджет</t>
  </si>
  <si>
    <t xml:space="preserve">   Целеви средства от ЦБ</t>
  </si>
  <si>
    <t xml:space="preserve">   Предприсъединителни програми на ЕС, вкл. съфинансирането от ДБ </t>
  </si>
  <si>
    <t xml:space="preserve">   Структурни фондове, Кохезионен фонд, фондовете за прилагане на ОСП и ОРП на ЕС, вкл. съфинансирането от ДБ</t>
  </si>
  <si>
    <t xml:space="preserve">   Заеми </t>
  </si>
  <si>
    <t xml:space="preserve">   Безвъзмездни помощи</t>
  </si>
  <si>
    <t xml:space="preserve">   Други европейски фондове и програми, вкл. и национално съфинансиране</t>
  </si>
  <si>
    <t>2011 г.</t>
  </si>
  <si>
    <t>Прогноза</t>
  </si>
  <si>
    <t>2012 г.</t>
  </si>
  <si>
    <t>2013 г.</t>
  </si>
  <si>
    <t>Ведомствени разходи по други бюджети, фондове и сметки</t>
  </si>
  <si>
    <t xml:space="preserve">От тях за: * </t>
  </si>
  <si>
    <t> 2.1</t>
  </si>
  <si>
    <t> 2.2</t>
  </si>
  <si>
    <t> 2.3</t>
  </si>
  <si>
    <r>
      <t xml:space="preserve">Администрирани разходни параграфи </t>
    </r>
    <r>
      <rPr>
        <sz val="8"/>
        <rFont val="Arial"/>
        <family val="2"/>
      </rPr>
      <t>**</t>
    </r>
  </si>
  <si>
    <t>1. Субсидии на организации с нестопанска цел</t>
  </si>
  <si>
    <t>2. Субсидии на нефинансови предприятия</t>
  </si>
  <si>
    <t>3. Награди за стимулиране на спортисти и треньори</t>
  </si>
  <si>
    <t>2.Премии на олимпийски шампиони, прекратили активна състезателна дейност</t>
  </si>
  <si>
    <t>Програма № 1. Спорт за учащи</t>
  </si>
  <si>
    <t>Програма № 2. Спорт в свободното време</t>
  </si>
  <si>
    <t>Програма № 3. Олимпийска подготовка</t>
  </si>
  <si>
    <t>Програма № 4. Спорт за високи постижения</t>
  </si>
  <si>
    <t>Програма № 5. Спортни обекти и съоръжения</t>
  </si>
  <si>
    <t>Програма № 7. Администрация</t>
  </si>
  <si>
    <t>ОБЩО ПО ПРОГРАМИ НА МИНИСТЕРСТВО НА ФИЗИЧЕСКОТО ВЪЗПИТАНИЕ И СПОРТА</t>
  </si>
  <si>
    <r>
      <t xml:space="preserve">Източници на финансиране на консолидираните разходи на Министерство на физическото възпитание и спорта </t>
    </r>
    <r>
      <rPr>
        <i/>
        <sz val="8"/>
        <rFont val="Times New Roman"/>
        <family val="1"/>
      </rPr>
      <t>(хил. лв.)</t>
    </r>
  </si>
  <si>
    <t>ПРИХОДИ на Министерство на физическото възпитание и спорта</t>
  </si>
  <si>
    <t>Общо по бюджета на Министерство на физическото възпитание и спорта</t>
  </si>
  <si>
    <t>Програма 1. Спорт за учащи</t>
  </si>
  <si>
    <t>Програма 2. Спорта в свободното време</t>
  </si>
  <si>
    <t>Програма 3. Олимпийска подготовка</t>
  </si>
  <si>
    <t>Програма 4. Спорт за високи постижения</t>
  </si>
  <si>
    <t>1. Политика в областта на спорта за учащи и спорта в свободното време</t>
  </si>
  <si>
    <t>2. Политика в областта на спорта за високи постижения</t>
  </si>
  <si>
    <t>3. Политика за привеждане на спортните обекти и съоръжения във вид, отговарящ на съвременните международни стандарти</t>
  </si>
  <si>
    <t>Програма 5. Спортни обекти и съоръжения</t>
  </si>
  <si>
    <t>4. Политика за внедряване на добри международни практики и електронни услуги за спорта</t>
  </si>
  <si>
    <t xml:space="preserve">    Програма 7. "Администрация"</t>
  </si>
  <si>
    <t>Внесени ДДС и други данъци върху продажбите</t>
  </si>
  <si>
    <t>Набирателна сметка</t>
  </si>
  <si>
    <t xml:space="preserve"> Бюджет</t>
  </si>
  <si>
    <t>Прогноза 2014 г.</t>
  </si>
  <si>
    <t>ПРОГРАМИ за 2014 г.</t>
  </si>
  <si>
    <t>Бюджет</t>
  </si>
  <si>
    <t>2014 г.</t>
  </si>
  <si>
    <t xml:space="preserve"> Бюджет 
2011 г.</t>
  </si>
  <si>
    <t>Програма № 6. Изграждане на високоефективен капацитет за активно международно сътрудничество в сферата на физическото възпитание, спорта и социалния туризъм</t>
  </si>
  <si>
    <t>Програма 6. Изграждане на високоефективен капацитет за активно международно сътрудничество в сферата на фицическото възпитание, спорта и социалния туризъм</t>
  </si>
  <si>
    <t>Програма 6. Изграждане на високоефективен капацитет за предоставяне на информационни услуги в сферата на фицическото възпитание, спорта и социалния туризъм</t>
  </si>
  <si>
    <t>4. Политика в областта на "Внедряване на добри международни практики за спорта"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</si>
</sst>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2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imes New Roman"/>
      <family val="1"/>
    </font>
    <font>
      <b/>
      <i/>
      <sz val="12"/>
      <name val="Liberation Serif;Times New Roma"/>
      <family val="1"/>
    </font>
    <font>
      <i/>
      <sz val="8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8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7"/>
      <name val="Times New Roman"/>
      <family val="1"/>
    </font>
    <font>
      <sz val="8"/>
      <color indexed="5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3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justify" wrapText="1"/>
    </xf>
    <xf numFmtId="0" fontId="6" fillId="3" borderId="2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 indent="2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justify" vertical="top" wrapText="1"/>
    </xf>
    <xf numFmtId="0" fontId="9" fillId="3" borderId="8" xfId="0" applyFont="1" applyFill="1" applyBorder="1" applyAlignment="1">
      <alignment horizontal="justify" vertical="top" wrapText="1"/>
    </xf>
    <xf numFmtId="0" fontId="10" fillId="0" borderId="8" xfId="0" applyFont="1" applyBorder="1" applyAlignment="1">
      <alignment horizontal="left" vertical="top" wrapText="1" indent="1"/>
    </xf>
    <xf numFmtId="0" fontId="10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4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4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justify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justify"/>
    </xf>
    <xf numFmtId="0" fontId="5" fillId="0" borderId="2" xfId="0" applyFont="1" applyBorder="1" applyAlignment="1">
      <alignment horizontal="right"/>
    </xf>
    <xf numFmtId="0" fontId="3" fillId="3" borderId="2" xfId="0" applyFont="1" applyFill="1" applyBorder="1" applyAlignment="1">
      <alignment horizontal="left" indent="3"/>
    </xf>
    <xf numFmtId="0" fontId="5" fillId="3" borderId="1" xfId="0" applyFont="1" applyFill="1" applyBorder="1" applyAlignment="1">
      <alignment horizontal="justify"/>
    </xf>
    <xf numFmtId="0" fontId="5" fillId="3" borderId="2" xfId="0" applyFont="1" applyFill="1" applyBorder="1" applyAlignment="1">
      <alignment horizontal="left" indent="3"/>
    </xf>
    <xf numFmtId="0" fontId="5" fillId="0" borderId="1" xfId="0" applyFont="1" applyBorder="1" applyAlignment="1">
      <alignment horizontal="justify"/>
    </xf>
    <xf numFmtId="0" fontId="5" fillId="0" borderId="2" xfId="0" applyFont="1" applyBorder="1" applyAlignment="1">
      <alignment horizontal="left" indent="3"/>
    </xf>
    <xf numFmtId="0" fontId="5" fillId="0" borderId="2" xfId="0" applyFont="1" applyBorder="1" applyAlignment="1">
      <alignment horizontal="left" indent="2"/>
    </xf>
    <xf numFmtId="0" fontId="5" fillId="0" borderId="2" xfId="0" applyFont="1" applyBorder="1" applyAlignment="1">
      <alignment horizontal="left" indent="5"/>
    </xf>
    <xf numFmtId="0" fontId="5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5" fillId="0" borderId="2" xfId="0" applyFont="1" applyFill="1" applyBorder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vertical="top" wrapText="1"/>
    </xf>
    <xf numFmtId="200" fontId="7" fillId="0" borderId="2" xfId="0" applyNumberFormat="1" applyFont="1" applyBorder="1" applyAlignment="1">
      <alignment vertical="top" wrapText="1"/>
    </xf>
    <xf numFmtId="0" fontId="3" fillId="3" borderId="6" xfId="0" applyFont="1" applyFill="1" applyBorder="1" applyAlignment="1">
      <alignment horizontal="center" wrapText="1"/>
    </xf>
    <xf numFmtId="0" fontId="3" fillId="3" borderId="5" xfId="0" applyFont="1" applyFill="1" applyBorder="1" applyAlignment="1" quotePrefix="1">
      <alignment horizontal="center" wrapText="1"/>
    </xf>
    <xf numFmtId="0" fontId="3" fillId="3" borderId="8" xfId="0" applyFont="1" applyFill="1" applyBorder="1" applyAlignment="1">
      <alignment horizontal="center" wrapText="1"/>
    </xf>
    <xf numFmtId="201" fontId="7" fillId="0" borderId="2" xfId="0" applyNumberFormat="1" applyFont="1" applyBorder="1" applyAlignment="1">
      <alignment horizontal="right" vertical="top" wrapText="1"/>
    </xf>
    <xf numFmtId="201" fontId="18" fillId="0" borderId="2" xfId="0" applyNumberFormat="1" applyFont="1" applyBorder="1" applyAlignment="1">
      <alignment horizontal="right" vertical="top" wrapText="1"/>
    </xf>
    <xf numFmtId="201" fontId="19" fillId="0" borderId="2" xfId="0" applyNumberFormat="1" applyFont="1" applyBorder="1" applyAlignment="1">
      <alignment horizontal="right" vertical="top" wrapText="1"/>
    </xf>
    <xf numFmtId="201" fontId="20" fillId="3" borderId="2" xfId="0" applyNumberFormat="1" applyFont="1" applyFill="1" applyBorder="1" applyAlignment="1">
      <alignment horizontal="right"/>
    </xf>
    <xf numFmtId="201" fontId="5" fillId="3" borderId="2" xfId="0" applyNumberFormat="1" applyFont="1" applyFill="1" applyBorder="1" applyAlignment="1">
      <alignment horizontal="right"/>
    </xf>
    <xf numFmtId="201" fontId="5" fillId="3" borderId="10" xfId="0" applyNumberFormat="1" applyFont="1" applyFill="1" applyBorder="1" applyAlignment="1">
      <alignment/>
    </xf>
    <xf numFmtId="201" fontId="5" fillId="3" borderId="1" xfId="0" applyNumberFormat="1" applyFont="1" applyFill="1" applyBorder="1" applyAlignment="1">
      <alignment horizontal="right"/>
    </xf>
    <xf numFmtId="201" fontId="20" fillId="3" borderId="10" xfId="0" applyNumberFormat="1" applyFont="1" applyFill="1" applyBorder="1" applyAlignment="1">
      <alignment/>
    </xf>
    <xf numFmtId="201" fontId="3" fillId="3" borderId="2" xfId="0" applyNumberFormat="1" applyFont="1" applyFill="1" applyBorder="1" applyAlignment="1">
      <alignment horizontal="right"/>
    </xf>
    <xf numFmtId="201" fontId="3" fillId="3" borderId="10" xfId="0" applyNumberFormat="1" applyFont="1" applyFill="1" applyBorder="1" applyAlignment="1">
      <alignment/>
    </xf>
    <xf numFmtId="201" fontId="3" fillId="3" borderId="1" xfId="0" applyNumberFormat="1" applyFont="1" applyFill="1" applyBorder="1" applyAlignment="1">
      <alignment horizontal="right"/>
    </xf>
    <xf numFmtId="201" fontId="5" fillId="0" borderId="2" xfId="0" applyNumberFormat="1" applyFont="1" applyBorder="1" applyAlignment="1">
      <alignment horizontal="right"/>
    </xf>
    <xf numFmtId="201" fontId="5" fillId="0" borderId="10" xfId="0" applyNumberFormat="1" applyFont="1" applyBorder="1" applyAlignment="1">
      <alignment/>
    </xf>
    <xf numFmtId="201" fontId="5" fillId="0" borderId="1" xfId="0" applyNumberFormat="1" applyFont="1" applyBorder="1" applyAlignment="1">
      <alignment horizontal="right"/>
    </xf>
    <xf numFmtId="201" fontId="20" fillId="0" borderId="2" xfId="0" applyNumberFormat="1" applyFont="1" applyBorder="1" applyAlignment="1">
      <alignment horizontal="right"/>
    </xf>
    <xf numFmtId="201" fontId="20" fillId="0" borderId="10" xfId="0" applyNumberFormat="1" applyFont="1" applyBorder="1" applyAlignment="1">
      <alignment/>
    </xf>
    <xf numFmtId="201" fontId="5" fillId="3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20" fillId="0" borderId="2" xfId="0" applyFont="1" applyBorder="1" applyAlignment="1">
      <alignment horizontal="right"/>
    </xf>
    <xf numFmtId="0" fontId="20" fillId="0" borderId="10" xfId="0" applyFont="1" applyBorder="1" applyAlignment="1">
      <alignment/>
    </xf>
    <xf numFmtId="201" fontId="5" fillId="3" borderId="11" xfId="0" applyNumberFormat="1" applyFont="1" applyFill="1" applyBorder="1" applyAlignment="1">
      <alignment horizontal="right"/>
    </xf>
    <xf numFmtId="201" fontId="5" fillId="0" borderId="2" xfId="0" applyNumberFormat="1" applyFont="1" applyFill="1" applyBorder="1" applyAlignment="1">
      <alignment horizontal="right"/>
    </xf>
    <xf numFmtId="201" fontId="5" fillId="0" borderId="11" xfId="0" applyNumberFormat="1" applyFont="1" applyBorder="1" applyAlignment="1">
      <alignment/>
    </xf>
    <xf numFmtId="0" fontId="22" fillId="3" borderId="6" xfId="0" applyFont="1" applyFill="1" applyBorder="1" applyAlignment="1">
      <alignment horizontal="center" wrapText="1"/>
    </xf>
    <xf numFmtId="201" fontId="9" fillId="0" borderId="1" xfId="0" applyNumberFormat="1" applyFont="1" applyBorder="1" applyAlignment="1">
      <alignment horizontal="right" vertical="top" wrapText="1"/>
    </xf>
    <xf numFmtId="17" fontId="0" fillId="0" borderId="0" xfId="0" applyNumberFormat="1" applyAlignment="1">
      <alignment/>
    </xf>
    <xf numFmtId="200" fontId="3" fillId="3" borderId="2" xfId="0" applyNumberFormat="1" applyFont="1" applyFill="1" applyBorder="1" applyAlignment="1">
      <alignment horizontal="right"/>
    </xf>
    <xf numFmtId="200" fontId="5" fillId="0" borderId="2" xfId="0" applyNumberFormat="1" applyFont="1" applyBorder="1" applyAlignment="1">
      <alignment horizontal="right"/>
    </xf>
    <xf numFmtId="200" fontId="3" fillId="3" borderId="10" xfId="0" applyNumberFormat="1" applyFont="1" applyFill="1" applyBorder="1" applyAlignment="1">
      <alignment/>
    </xf>
    <xf numFmtId="200" fontId="3" fillId="3" borderId="1" xfId="0" applyNumberFormat="1" applyFont="1" applyFill="1" applyBorder="1" applyAlignment="1">
      <alignment horizontal="right"/>
    </xf>
    <xf numFmtId="200" fontId="5" fillId="0" borderId="10" xfId="0" applyNumberFormat="1" applyFont="1" applyBorder="1" applyAlignment="1">
      <alignment/>
    </xf>
    <xf numFmtId="200" fontId="5" fillId="0" borderId="1" xfId="0" applyNumberFormat="1" applyFont="1" applyBorder="1" applyAlignment="1">
      <alignment horizontal="right"/>
    </xf>
    <xf numFmtId="201" fontId="9" fillId="3" borderId="1" xfId="0" applyNumberFormat="1" applyFont="1" applyFill="1" applyBorder="1" applyAlignment="1">
      <alignment horizontal="right" vertical="top" wrapText="1"/>
    </xf>
    <xf numFmtId="201" fontId="10" fillId="0" borderId="1" xfId="0" applyNumberFormat="1" applyFont="1" applyBorder="1" applyAlignment="1">
      <alignment horizontal="right" vertical="top" wrapText="1"/>
    </xf>
    <xf numFmtId="201" fontId="23" fillId="0" borderId="2" xfId="0" applyNumberFormat="1" applyFont="1" applyBorder="1" applyAlignment="1">
      <alignment horizontal="right" vertical="top" wrapText="1"/>
    </xf>
    <xf numFmtId="201" fontId="10" fillId="0" borderId="2" xfId="0" applyNumberFormat="1" applyFont="1" applyBorder="1" applyAlignment="1">
      <alignment horizontal="right" vertical="top" wrapText="1"/>
    </xf>
    <xf numFmtId="201" fontId="23" fillId="0" borderId="1" xfId="0" applyNumberFormat="1" applyFont="1" applyFill="1" applyBorder="1" applyAlignment="1">
      <alignment horizontal="right" vertical="top" wrapText="1"/>
    </xf>
    <xf numFmtId="201" fontId="9" fillId="0" borderId="2" xfId="0" applyNumberFormat="1" applyFont="1" applyBorder="1" applyAlignment="1">
      <alignment horizontal="right" vertical="top" wrapText="1"/>
    </xf>
    <xf numFmtId="201" fontId="21" fillId="0" borderId="2" xfId="0" applyNumberFormat="1" applyFont="1" applyBorder="1" applyAlignment="1">
      <alignment horizontal="right" vertical="top" wrapText="1"/>
    </xf>
    <xf numFmtId="201" fontId="22" fillId="0" borderId="2" xfId="0" applyNumberFormat="1" applyFont="1" applyBorder="1" applyAlignment="1">
      <alignment horizontal="right" vertical="top" wrapText="1"/>
    </xf>
    <xf numFmtId="201" fontId="20" fillId="0" borderId="2" xfId="0" applyNumberFormat="1" applyFont="1" applyBorder="1" applyAlignment="1">
      <alignment horizontal="right" vertical="top" wrapText="1"/>
    </xf>
    <xf numFmtId="0" fontId="9" fillId="3" borderId="9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3" borderId="4" xfId="0" applyFont="1" applyFill="1" applyBorder="1" applyAlignment="1">
      <alignment horizontal="justify"/>
    </xf>
    <xf numFmtId="0" fontId="3" fillId="3" borderId="1" xfId="0" applyFont="1" applyFill="1" applyBorder="1" applyAlignment="1">
      <alignment horizontal="justify"/>
    </xf>
    <xf numFmtId="0" fontId="17" fillId="3" borderId="4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14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7" fillId="3" borderId="4" xfId="0" applyFont="1" applyFill="1" applyBorder="1" applyAlignment="1">
      <alignment/>
    </xf>
    <xf numFmtId="0" fontId="17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H11"/>
  <sheetViews>
    <sheetView workbookViewId="0" topLeftCell="A1">
      <selection activeCell="L20" sqref="L20"/>
    </sheetView>
  </sheetViews>
  <sheetFormatPr defaultColWidth="9.140625" defaultRowHeight="12.75"/>
  <cols>
    <col min="2" max="2" width="25.8515625" style="0" customWidth="1"/>
    <col min="3" max="3" width="7.140625" style="0" customWidth="1"/>
    <col min="4" max="4" width="7.7109375" style="0" customWidth="1"/>
    <col min="5" max="5" width="11.421875" style="0" customWidth="1"/>
  </cols>
  <sheetData>
    <row r="3" ht="13.5" thickBot="1"/>
    <row r="4" spans="2:8" ht="13.5" customHeight="1" thickBot="1">
      <c r="B4" s="126" t="s">
        <v>0</v>
      </c>
      <c r="C4" s="127"/>
      <c r="D4" s="127"/>
      <c r="E4" s="127"/>
      <c r="F4" s="127"/>
      <c r="G4" s="127"/>
      <c r="H4" s="128"/>
    </row>
    <row r="5" spans="2:8" ht="21" customHeight="1" thickBot="1">
      <c r="B5" s="3" t="s">
        <v>1</v>
      </c>
      <c r="C5" s="4"/>
      <c r="D5" s="129" t="s">
        <v>2</v>
      </c>
      <c r="E5" s="130"/>
      <c r="F5" s="130"/>
      <c r="G5" s="130"/>
      <c r="H5" s="131"/>
    </row>
    <row r="6" spans="2:8" ht="12.75" customHeight="1">
      <c r="B6" s="132" t="s">
        <v>3</v>
      </c>
      <c r="C6" s="132" t="s">
        <v>4</v>
      </c>
      <c r="D6" s="132" t="s">
        <v>12</v>
      </c>
      <c r="E6" s="5" t="s">
        <v>56</v>
      </c>
      <c r="F6" s="134" t="s">
        <v>10</v>
      </c>
      <c r="G6" s="134" t="s">
        <v>5</v>
      </c>
      <c r="H6" s="134" t="s">
        <v>11</v>
      </c>
    </row>
    <row r="7" spans="2:8" ht="22.5" customHeight="1" thickBot="1">
      <c r="B7" s="133"/>
      <c r="C7" s="133"/>
      <c r="D7" s="133"/>
      <c r="E7" s="6" t="s">
        <v>57</v>
      </c>
      <c r="F7" s="135"/>
      <c r="G7" s="135"/>
      <c r="H7" s="135"/>
    </row>
    <row r="8" spans="2:8" ht="13.5" thickBot="1">
      <c r="B8" s="7" t="s">
        <v>6</v>
      </c>
      <c r="C8" s="8"/>
      <c r="D8" s="8"/>
      <c r="E8" s="8"/>
      <c r="F8" s="8"/>
      <c r="G8" s="8"/>
      <c r="H8" s="8"/>
    </row>
    <row r="9" spans="2:8" ht="13.5" thickBot="1">
      <c r="B9" s="7" t="s">
        <v>7</v>
      </c>
      <c r="C9" s="8"/>
      <c r="D9" s="8"/>
      <c r="E9" s="8"/>
      <c r="F9" s="8"/>
      <c r="G9" s="8"/>
      <c r="H9" s="8"/>
    </row>
    <row r="10" spans="2:8" ht="13.5" thickBot="1">
      <c r="B10" s="7" t="s">
        <v>8</v>
      </c>
      <c r="C10" s="8"/>
      <c r="D10" s="8"/>
      <c r="E10" s="8"/>
      <c r="F10" s="8"/>
      <c r="G10" s="8"/>
      <c r="H10" s="8"/>
    </row>
    <row r="11" spans="2:8" ht="13.5" thickBot="1">
      <c r="B11" s="7" t="s">
        <v>13</v>
      </c>
      <c r="C11" s="8"/>
      <c r="D11" s="8"/>
      <c r="E11" s="8"/>
      <c r="F11" s="8"/>
      <c r="G11" s="8"/>
      <c r="H11" s="8"/>
    </row>
  </sheetData>
  <mergeCells count="8">
    <mergeCell ref="B4:H4"/>
    <mergeCell ref="D5:H5"/>
    <mergeCell ref="B6:B7"/>
    <mergeCell ref="C6:C7"/>
    <mergeCell ref="D6:D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2:L48"/>
  <sheetViews>
    <sheetView view="pageBreakPreview" zoomScaleSheetLayoutView="100" workbookViewId="0" topLeftCell="B10">
      <selection activeCell="E15" sqref="E15"/>
    </sheetView>
  </sheetViews>
  <sheetFormatPr defaultColWidth="9.140625" defaultRowHeight="12.75"/>
  <cols>
    <col min="1" max="1" width="0" style="0" hidden="1" customWidth="1"/>
    <col min="2" max="2" width="4.00390625" style="0" customWidth="1"/>
    <col min="3" max="3" width="58.140625" style="0" bestFit="1" customWidth="1"/>
    <col min="5" max="5" width="8.28125" style="0" customWidth="1"/>
    <col min="7" max="7" width="7.57421875" style="0" customWidth="1"/>
    <col min="8" max="8" width="7.28125" style="0" customWidth="1"/>
  </cols>
  <sheetData>
    <row r="2" spans="2:8" ht="15.75">
      <c r="B2" s="161" t="s">
        <v>33</v>
      </c>
      <c r="C2" s="161"/>
      <c r="D2" s="161"/>
      <c r="E2" s="161"/>
      <c r="F2" s="161"/>
      <c r="G2" s="161"/>
      <c r="H2" s="161"/>
    </row>
    <row r="3" spans="2:12" ht="13.5" thickBot="1">
      <c r="B3" s="1"/>
      <c r="C3" s="1"/>
      <c r="D3" s="1"/>
      <c r="E3" s="162"/>
      <c r="F3" s="162"/>
      <c r="G3" s="31"/>
      <c r="H3" s="162"/>
      <c r="I3" s="162"/>
      <c r="J3" s="156"/>
      <c r="K3" s="156"/>
      <c r="L3" s="1"/>
    </row>
    <row r="4" spans="2:12" ht="21.75">
      <c r="B4" s="157" t="s">
        <v>34</v>
      </c>
      <c r="C4" s="163" t="s">
        <v>88</v>
      </c>
      <c r="D4" s="12" t="s">
        <v>110</v>
      </c>
      <c r="E4" s="81" t="s">
        <v>72</v>
      </c>
      <c r="F4" s="132" t="s">
        <v>35</v>
      </c>
      <c r="G4" s="80" t="s">
        <v>72</v>
      </c>
      <c r="H4" s="132" t="s">
        <v>36</v>
      </c>
      <c r="I4" s="80" t="s">
        <v>72</v>
      </c>
      <c r="J4" s="132" t="s">
        <v>37</v>
      </c>
      <c r="K4" s="154"/>
      <c r="L4" s="155"/>
    </row>
    <row r="5" spans="2:12" ht="13.5" thickBot="1">
      <c r="B5" s="158"/>
      <c r="C5" s="164"/>
      <c r="D5" s="6" t="s">
        <v>71</v>
      </c>
      <c r="E5" s="6" t="s">
        <v>73</v>
      </c>
      <c r="F5" s="133"/>
      <c r="G5" s="82" t="s">
        <v>74</v>
      </c>
      <c r="H5" s="133"/>
      <c r="I5" s="82" t="s">
        <v>111</v>
      </c>
      <c r="J5" s="133"/>
      <c r="K5" s="154"/>
      <c r="L5" s="155"/>
    </row>
    <row r="6" spans="2:12" ht="13.5" thickBot="1">
      <c r="B6" s="47"/>
      <c r="C6" s="48"/>
      <c r="D6" s="49">
        <v>2</v>
      </c>
      <c r="E6" s="49">
        <v>3</v>
      </c>
      <c r="F6" s="66">
        <v>4</v>
      </c>
      <c r="G6" s="66">
        <v>5</v>
      </c>
      <c r="H6" s="68">
        <v>6</v>
      </c>
      <c r="I6" s="66">
        <v>7</v>
      </c>
      <c r="J6" s="70">
        <v>8</v>
      </c>
      <c r="K6" s="154"/>
      <c r="L6" s="155"/>
    </row>
    <row r="7" spans="2:12" ht="13.5" thickBot="1">
      <c r="B7" s="50" t="s">
        <v>38</v>
      </c>
      <c r="C7" s="51" t="s">
        <v>39</v>
      </c>
      <c r="D7" s="91">
        <f aca="true" t="shared" si="0" ref="D7:I7">+D8+D9+D10</f>
        <v>872</v>
      </c>
      <c r="E7" s="91">
        <f t="shared" si="0"/>
        <v>1346.347</v>
      </c>
      <c r="F7" s="92">
        <f>+E7-D7</f>
        <v>474.347</v>
      </c>
      <c r="G7" s="92">
        <f t="shared" si="0"/>
        <v>1353.716</v>
      </c>
      <c r="H7" s="93">
        <f>+G7-E7</f>
        <v>7.3689999999999145</v>
      </c>
      <c r="I7" s="92">
        <f t="shared" si="0"/>
        <v>1389.239</v>
      </c>
      <c r="J7" s="93">
        <f>+I7-G7</f>
        <v>35.52300000000014</v>
      </c>
      <c r="K7" s="154"/>
      <c r="L7" s="155"/>
    </row>
    <row r="8" spans="2:12" ht="13.5" thickBot="1">
      <c r="B8" s="50"/>
      <c r="C8" s="51" t="s">
        <v>52</v>
      </c>
      <c r="D8" s="87">
        <f aca="true" t="shared" si="1" ref="D8:I10">+D13+D18</f>
        <v>406.8</v>
      </c>
      <c r="E8" s="87">
        <f t="shared" si="1"/>
        <v>585.028</v>
      </c>
      <c r="F8" s="92">
        <f aca="true" t="shared" si="2" ref="F8:F44">+E8-D8</f>
        <v>178.228</v>
      </c>
      <c r="G8" s="88">
        <f t="shared" si="1"/>
        <v>605.472</v>
      </c>
      <c r="H8" s="93">
        <f aca="true" t="shared" si="3" ref="H8:H44">+G8-E8</f>
        <v>20.44399999999996</v>
      </c>
      <c r="I8" s="88">
        <f t="shared" si="1"/>
        <v>642.874</v>
      </c>
      <c r="J8" s="93">
        <f aca="true" t="shared" si="4" ref="J8:J44">+I8-G8</f>
        <v>37.402000000000044</v>
      </c>
      <c r="K8" s="154"/>
      <c r="L8" s="155"/>
    </row>
    <row r="9" spans="2:12" ht="13.5" thickBot="1">
      <c r="B9" s="50"/>
      <c r="C9" s="51" t="s">
        <v>53</v>
      </c>
      <c r="D9" s="87">
        <f t="shared" si="1"/>
        <v>446.2</v>
      </c>
      <c r="E9" s="87">
        <f t="shared" si="1"/>
        <v>742.319</v>
      </c>
      <c r="F9" s="92">
        <f t="shared" si="2"/>
        <v>296.11899999999997</v>
      </c>
      <c r="G9" s="88">
        <f t="shared" si="1"/>
        <v>748.244</v>
      </c>
      <c r="H9" s="93">
        <f t="shared" si="3"/>
        <v>5.925000000000068</v>
      </c>
      <c r="I9" s="88">
        <f t="shared" si="1"/>
        <v>746.365</v>
      </c>
      <c r="J9" s="93">
        <f t="shared" si="4"/>
        <v>-1.879000000000019</v>
      </c>
      <c r="K9" s="154"/>
      <c r="L9" s="155"/>
    </row>
    <row r="10" spans="2:12" ht="13.5" thickBot="1">
      <c r="B10" s="50"/>
      <c r="C10" s="51" t="s">
        <v>54</v>
      </c>
      <c r="D10" s="87">
        <f t="shared" si="1"/>
        <v>19</v>
      </c>
      <c r="E10" s="87">
        <f t="shared" si="1"/>
        <v>19</v>
      </c>
      <c r="F10" s="92">
        <f t="shared" si="2"/>
        <v>0</v>
      </c>
      <c r="G10" s="88">
        <f t="shared" si="1"/>
        <v>0</v>
      </c>
      <c r="H10" s="93">
        <f t="shared" si="3"/>
        <v>-19</v>
      </c>
      <c r="I10" s="88">
        <f t="shared" si="1"/>
        <v>0</v>
      </c>
      <c r="J10" s="93">
        <f t="shared" si="4"/>
        <v>0</v>
      </c>
      <c r="K10" s="154"/>
      <c r="L10" s="155"/>
    </row>
    <row r="11" spans="2:12" ht="13.5" thickBot="1">
      <c r="B11" s="53"/>
      <c r="C11" s="48"/>
      <c r="D11" s="94"/>
      <c r="E11" s="94"/>
      <c r="F11" s="95">
        <f t="shared" si="2"/>
        <v>0</v>
      </c>
      <c r="G11" s="95"/>
      <c r="H11" s="96">
        <f t="shared" si="3"/>
        <v>0</v>
      </c>
      <c r="I11" s="95"/>
      <c r="J11" s="96"/>
      <c r="K11" s="154"/>
      <c r="L11" s="155"/>
    </row>
    <row r="12" spans="2:12" ht="13.5" thickBot="1">
      <c r="B12" s="50">
        <v>1</v>
      </c>
      <c r="C12" s="55" t="s">
        <v>40</v>
      </c>
      <c r="D12" s="91">
        <f aca="true" t="shared" si="5" ref="D12:I12">+D13+D14+D15</f>
        <v>872</v>
      </c>
      <c r="E12" s="91">
        <f t="shared" si="5"/>
        <v>1346.347</v>
      </c>
      <c r="F12" s="92">
        <f t="shared" si="2"/>
        <v>474.347</v>
      </c>
      <c r="G12" s="92">
        <f t="shared" si="5"/>
        <v>1353.716</v>
      </c>
      <c r="H12" s="93">
        <f t="shared" si="3"/>
        <v>7.3689999999999145</v>
      </c>
      <c r="I12" s="92">
        <f t="shared" si="5"/>
        <v>1389.239</v>
      </c>
      <c r="J12" s="93">
        <f t="shared" si="4"/>
        <v>35.52300000000014</v>
      </c>
      <c r="K12" s="154"/>
      <c r="L12" s="155"/>
    </row>
    <row r="13" spans="2:12" ht="13.5" thickBot="1">
      <c r="B13" s="56"/>
      <c r="C13" s="57" t="s">
        <v>52</v>
      </c>
      <c r="D13" s="87">
        <v>406.8</v>
      </c>
      <c r="E13" s="86">
        <f>580.028+5</f>
        <v>585.028</v>
      </c>
      <c r="F13" s="88">
        <f t="shared" si="2"/>
        <v>178.228</v>
      </c>
      <c r="G13" s="90">
        <v>605.472</v>
      </c>
      <c r="H13" s="89">
        <f t="shared" si="3"/>
        <v>20.44399999999996</v>
      </c>
      <c r="I13" s="90">
        <v>642.874</v>
      </c>
      <c r="J13" s="89">
        <f t="shared" si="4"/>
        <v>37.402000000000044</v>
      </c>
      <c r="K13" s="154"/>
      <c r="L13" s="155"/>
    </row>
    <row r="14" spans="2:12" ht="13.5" thickBot="1">
      <c r="B14" s="56"/>
      <c r="C14" s="57" t="s">
        <v>53</v>
      </c>
      <c r="D14" s="87">
        <v>446.2</v>
      </c>
      <c r="E14" s="86">
        <f>747.319-5</f>
        <v>742.319</v>
      </c>
      <c r="F14" s="88">
        <f t="shared" si="2"/>
        <v>296.11899999999997</v>
      </c>
      <c r="G14" s="90">
        <v>748.244</v>
      </c>
      <c r="H14" s="89">
        <f t="shared" si="3"/>
        <v>5.925000000000068</v>
      </c>
      <c r="I14" s="90">
        <v>746.365</v>
      </c>
      <c r="J14" s="89">
        <f t="shared" si="4"/>
        <v>-1.879000000000019</v>
      </c>
      <c r="K14" s="154"/>
      <c r="L14" s="155"/>
    </row>
    <row r="15" spans="2:12" ht="13.5" thickBot="1">
      <c r="B15" s="56"/>
      <c r="C15" s="57" t="s">
        <v>54</v>
      </c>
      <c r="D15" s="87">
        <v>19</v>
      </c>
      <c r="E15" s="87">
        <v>19</v>
      </c>
      <c r="F15" s="88">
        <f t="shared" si="2"/>
        <v>0</v>
      </c>
      <c r="G15" s="88">
        <v>0</v>
      </c>
      <c r="H15" s="89">
        <f t="shared" si="3"/>
        <v>-19</v>
      </c>
      <c r="I15" s="88">
        <v>0</v>
      </c>
      <c r="J15" s="89">
        <f t="shared" si="4"/>
        <v>0</v>
      </c>
      <c r="K15" s="154"/>
      <c r="L15" s="155"/>
    </row>
    <row r="16" spans="2:12" ht="13.5" thickBot="1">
      <c r="B16" s="58"/>
      <c r="C16" s="59"/>
      <c r="D16" s="94"/>
      <c r="E16" s="94"/>
      <c r="F16" s="95">
        <f t="shared" si="2"/>
        <v>0</v>
      </c>
      <c r="G16" s="95"/>
      <c r="H16" s="96">
        <f t="shared" si="3"/>
        <v>0</v>
      </c>
      <c r="I16" s="95"/>
      <c r="J16" s="96"/>
      <c r="K16" s="154"/>
      <c r="L16" s="155"/>
    </row>
    <row r="17" spans="2:12" ht="13.5" thickBot="1">
      <c r="B17" s="50">
        <v>2</v>
      </c>
      <c r="C17" s="55" t="s">
        <v>75</v>
      </c>
      <c r="D17" s="91">
        <f aca="true" t="shared" si="6" ref="D17:I17">+D18+D19+D20</f>
        <v>0</v>
      </c>
      <c r="E17" s="91">
        <f t="shared" si="6"/>
        <v>0</v>
      </c>
      <c r="F17" s="92">
        <f t="shared" si="2"/>
        <v>0</v>
      </c>
      <c r="G17" s="92">
        <f t="shared" si="6"/>
        <v>0</v>
      </c>
      <c r="H17" s="93">
        <f t="shared" si="3"/>
        <v>0</v>
      </c>
      <c r="I17" s="92">
        <f t="shared" si="6"/>
        <v>0</v>
      </c>
      <c r="J17" s="93">
        <f t="shared" si="4"/>
        <v>0</v>
      </c>
      <c r="K17" s="154"/>
      <c r="L17" s="155"/>
    </row>
    <row r="18" spans="2:12" ht="13.5" thickBot="1">
      <c r="B18" s="58"/>
      <c r="C18" s="59" t="s">
        <v>52</v>
      </c>
      <c r="D18" s="94"/>
      <c r="E18" s="94"/>
      <c r="F18" s="95">
        <f t="shared" si="2"/>
        <v>0</v>
      </c>
      <c r="G18" s="95"/>
      <c r="H18" s="96">
        <f t="shared" si="3"/>
        <v>0</v>
      </c>
      <c r="I18" s="95"/>
      <c r="J18" s="96">
        <f t="shared" si="4"/>
        <v>0</v>
      </c>
      <c r="K18" s="154"/>
      <c r="L18" s="155"/>
    </row>
    <row r="19" spans="2:12" ht="13.5" thickBot="1">
      <c r="B19" s="58"/>
      <c r="C19" s="59" t="s">
        <v>53</v>
      </c>
      <c r="D19" s="94"/>
      <c r="E19" s="94"/>
      <c r="F19" s="95">
        <f t="shared" si="2"/>
        <v>0</v>
      </c>
      <c r="G19" s="95"/>
      <c r="H19" s="96">
        <f t="shared" si="3"/>
        <v>0</v>
      </c>
      <c r="I19" s="95"/>
      <c r="J19" s="96">
        <f t="shared" si="4"/>
        <v>0</v>
      </c>
      <c r="K19" s="154"/>
      <c r="L19" s="155"/>
    </row>
    <row r="20" spans="2:12" ht="13.5" thickBot="1">
      <c r="B20" s="58"/>
      <c r="C20" s="59" t="s">
        <v>54</v>
      </c>
      <c r="D20" s="94"/>
      <c r="E20" s="94"/>
      <c r="F20" s="95">
        <f t="shared" si="2"/>
        <v>0</v>
      </c>
      <c r="G20" s="95"/>
      <c r="H20" s="96">
        <f t="shared" si="3"/>
        <v>0</v>
      </c>
      <c r="I20" s="95"/>
      <c r="J20" s="96">
        <f t="shared" si="4"/>
        <v>0</v>
      </c>
      <c r="K20" s="154"/>
      <c r="L20" s="155"/>
    </row>
    <row r="21" spans="2:12" ht="13.5" thickBot="1">
      <c r="B21" s="58"/>
      <c r="C21" s="60" t="s">
        <v>76</v>
      </c>
      <c r="D21" s="94"/>
      <c r="E21" s="94"/>
      <c r="F21" s="95">
        <f t="shared" si="2"/>
        <v>0</v>
      </c>
      <c r="G21" s="95"/>
      <c r="H21" s="96">
        <f t="shared" si="3"/>
        <v>0</v>
      </c>
      <c r="I21" s="95"/>
      <c r="J21" s="96">
        <f t="shared" si="4"/>
        <v>0</v>
      </c>
      <c r="K21" s="154"/>
      <c r="L21" s="155"/>
    </row>
    <row r="22" spans="2:12" ht="13.5" thickBot="1">
      <c r="B22" s="58" t="s">
        <v>77</v>
      </c>
      <c r="C22" s="61" t="s">
        <v>43</v>
      </c>
      <c r="D22" s="94"/>
      <c r="E22" s="94"/>
      <c r="F22" s="95">
        <f t="shared" si="2"/>
        <v>0</v>
      </c>
      <c r="G22" s="95"/>
      <c r="H22" s="96">
        <f t="shared" si="3"/>
        <v>0</v>
      </c>
      <c r="I22" s="95"/>
      <c r="J22" s="96">
        <f t="shared" si="4"/>
        <v>0</v>
      </c>
      <c r="K22" s="154"/>
      <c r="L22" s="155"/>
    </row>
    <row r="23" spans="2:12" ht="13.5" hidden="1" thickBot="1">
      <c r="B23" s="58" t="s">
        <v>78</v>
      </c>
      <c r="C23" s="61" t="s">
        <v>44</v>
      </c>
      <c r="D23" s="94"/>
      <c r="E23" s="94"/>
      <c r="F23" s="95">
        <f t="shared" si="2"/>
        <v>0</v>
      </c>
      <c r="G23" s="95"/>
      <c r="H23" s="96">
        <f t="shared" si="3"/>
        <v>0</v>
      </c>
      <c r="I23" s="95"/>
      <c r="J23" s="96">
        <f t="shared" si="4"/>
        <v>0</v>
      </c>
      <c r="K23" s="154"/>
      <c r="L23" s="155"/>
    </row>
    <row r="24" spans="2:12" ht="13.5" hidden="1" thickBot="1">
      <c r="B24" s="58" t="s">
        <v>79</v>
      </c>
      <c r="C24" s="61" t="s">
        <v>45</v>
      </c>
      <c r="D24" s="94"/>
      <c r="E24" s="94"/>
      <c r="F24" s="95">
        <f t="shared" si="2"/>
        <v>0</v>
      </c>
      <c r="G24" s="95"/>
      <c r="H24" s="96">
        <f t="shared" si="3"/>
        <v>0</v>
      </c>
      <c r="I24" s="95"/>
      <c r="J24" s="96">
        <f t="shared" si="4"/>
        <v>0</v>
      </c>
      <c r="K24" s="154"/>
      <c r="L24" s="155"/>
    </row>
    <row r="25" spans="2:12" ht="13.5" hidden="1" thickBot="1">
      <c r="B25" s="53"/>
      <c r="C25" s="62"/>
      <c r="D25" s="94"/>
      <c r="E25" s="94"/>
      <c r="F25" s="95"/>
      <c r="G25" s="95"/>
      <c r="H25" s="96"/>
      <c r="I25" s="95"/>
      <c r="J25" s="96"/>
      <c r="K25" s="154"/>
      <c r="L25" s="155"/>
    </row>
    <row r="26" spans="2:12" ht="13.5" thickBot="1">
      <c r="B26" s="53"/>
      <c r="C26" s="63" t="s">
        <v>80</v>
      </c>
      <c r="D26" s="94"/>
      <c r="E26" s="94"/>
      <c r="F26" s="95"/>
      <c r="G26" s="95"/>
      <c r="H26" s="96"/>
      <c r="I26" s="95"/>
      <c r="J26" s="96"/>
      <c r="K26" s="154"/>
      <c r="L26" s="155"/>
    </row>
    <row r="27" spans="2:12" ht="13.5" thickBot="1">
      <c r="B27" s="50" t="s">
        <v>41</v>
      </c>
      <c r="C27" s="51" t="s">
        <v>42</v>
      </c>
      <c r="D27" s="91">
        <f aca="true" t="shared" si="7" ref="D27:I27">+D28+D29+D30</f>
        <v>7850</v>
      </c>
      <c r="E27" s="91">
        <f t="shared" si="7"/>
        <v>7850</v>
      </c>
      <c r="F27" s="92">
        <f t="shared" si="2"/>
        <v>0</v>
      </c>
      <c r="G27" s="92">
        <f t="shared" si="7"/>
        <v>7850</v>
      </c>
      <c r="H27" s="93">
        <f t="shared" si="3"/>
        <v>0</v>
      </c>
      <c r="I27" s="92">
        <f t="shared" si="7"/>
        <v>7850</v>
      </c>
      <c r="J27" s="93">
        <f t="shared" si="4"/>
        <v>0</v>
      </c>
      <c r="K27" s="154"/>
      <c r="L27" s="155"/>
    </row>
    <row r="28" spans="2:12" ht="13.5" thickBot="1">
      <c r="B28" s="53"/>
      <c r="C28" s="60" t="s">
        <v>81</v>
      </c>
      <c r="D28" s="94">
        <v>5670</v>
      </c>
      <c r="E28" s="97">
        <v>5670</v>
      </c>
      <c r="F28" s="95">
        <f t="shared" si="2"/>
        <v>0</v>
      </c>
      <c r="G28" s="98">
        <v>5670</v>
      </c>
      <c r="H28" s="96">
        <f t="shared" si="3"/>
        <v>0</v>
      </c>
      <c r="I28" s="98">
        <v>5670</v>
      </c>
      <c r="J28" s="96">
        <f t="shared" si="4"/>
        <v>0</v>
      </c>
      <c r="K28" s="154"/>
      <c r="L28" s="155"/>
    </row>
    <row r="29" spans="2:12" ht="13.5" thickBot="1">
      <c r="B29" s="53"/>
      <c r="C29" s="60" t="s">
        <v>82</v>
      </c>
      <c r="D29" s="94">
        <v>180</v>
      </c>
      <c r="E29" s="97">
        <v>180</v>
      </c>
      <c r="F29" s="95">
        <f t="shared" si="2"/>
        <v>0</v>
      </c>
      <c r="G29" s="98">
        <v>180</v>
      </c>
      <c r="H29" s="96">
        <f t="shared" si="3"/>
        <v>0</v>
      </c>
      <c r="I29" s="98">
        <v>180</v>
      </c>
      <c r="J29" s="96">
        <f t="shared" si="4"/>
        <v>0</v>
      </c>
      <c r="K29" s="154"/>
      <c r="L29" s="155"/>
    </row>
    <row r="30" spans="2:12" ht="13.5" thickBot="1">
      <c r="B30" s="53"/>
      <c r="C30" s="60" t="s">
        <v>83</v>
      </c>
      <c r="D30" s="94">
        <v>2000</v>
      </c>
      <c r="E30" s="97">
        <v>2000</v>
      </c>
      <c r="F30" s="95">
        <f t="shared" si="2"/>
        <v>0</v>
      </c>
      <c r="G30" s="98">
        <v>2000</v>
      </c>
      <c r="H30" s="96">
        <f t="shared" si="3"/>
        <v>0</v>
      </c>
      <c r="I30" s="98">
        <v>2000</v>
      </c>
      <c r="J30" s="96">
        <f t="shared" si="4"/>
        <v>0</v>
      </c>
      <c r="K30" s="154"/>
      <c r="L30" s="155"/>
    </row>
    <row r="31" spans="2:12" ht="13.5" thickBot="1">
      <c r="B31" s="53"/>
      <c r="C31" s="62"/>
      <c r="D31" s="94"/>
      <c r="E31" s="94"/>
      <c r="F31" s="95"/>
      <c r="G31" s="95"/>
      <c r="H31" s="96"/>
      <c r="I31" s="95"/>
      <c r="J31" s="96"/>
      <c r="K31" s="154"/>
      <c r="L31" s="155"/>
    </row>
    <row r="32" spans="2:12" ht="13.5" thickBot="1">
      <c r="B32" s="50" t="s">
        <v>46</v>
      </c>
      <c r="C32" s="51" t="s">
        <v>47</v>
      </c>
      <c r="D32" s="91">
        <f aca="true" t="shared" si="8" ref="D32:I32">+D33+D34+D35</f>
        <v>5200</v>
      </c>
      <c r="E32" s="91">
        <f t="shared" si="8"/>
        <v>5200</v>
      </c>
      <c r="F32" s="92">
        <f t="shared" si="2"/>
        <v>0</v>
      </c>
      <c r="G32" s="92">
        <f t="shared" si="8"/>
        <v>5200</v>
      </c>
      <c r="H32" s="93">
        <f t="shared" si="3"/>
        <v>0</v>
      </c>
      <c r="I32" s="92">
        <f t="shared" si="8"/>
        <v>5200</v>
      </c>
      <c r="J32" s="93">
        <f t="shared" si="4"/>
        <v>0</v>
      </c>
      <c r="K32" s="154"/>
      <c r="L32" s="155"/>
    </row>
    <row r="33" spans="2:12" ht="13.5" thickBot="1">
      <c r="B33" s="53"/>
      <c r="C33" s="60" t="s">
        <v>81</v>
      </c>
      <c r="D33" s="94">
        <v>3375</v>
      </c>
      <c r="E33" s="97">
        <v>3375</v>
      </c>
      <c r="F33" s="95">
        <f t="shared" si="2"/>
        <v>0</v>
      </c>
      <c r="G33" s="97">
        <v>3375</v>
      </c>
      <c r="H33" s="96">
        <f t="shared" si="3"/>
        <v>0</v>
      </c>
      <c r="I33" s="97">
        <v>3375</v>
      </c>
      <c r="J33" s="96">
        <f t="shared" si="4"/>
        <v>0</v>
      </c>
      <c r="K33" s="154"/>
      <c r="L33" s="155"/>
    </row>
    <row r="34" spans="2:12" ht="13.5" thickBot="1">
      <c r="B34" s="53"/>
      <c r="C34" s="60" t="s">
        <v>84</v>
      </c>
      <c r="D34" s="94">
        <v>1825</v>
      </c>
      <c r="E34" s="97">
        <v>1825</v>
      </c>
      <c r="F34" s="95">
        <f t="shared" si="2"/>
        <v>0</v>
      </c>
      <c r="G34" s="97">
        <v>1825</v>
      </c>
      <c r="H34" s="96">
        <f t="shared" si="3"/>
        <v>0</v>
      </c>
      <c r="I34" s="97">
        <v>1825</v>
      </c>
      <c r="J34" s="96">
        <f t="shared" si="4"/>
        <v>0</v>
      </c>
      <c r="K34" s="154"/>
      <c r="L34" s="155"/>
    </row>
    <row r="35" spans="2:12" ht="13.5" thickBot="1">
      <c r="B35" s="53"/>
      <c r="C35" s="60" t="s">
        <v>45</v>
      </c>
      <c r="D35" s="54">
        <v>0</v>
      </c>
      <c r="E35" s="54">
        <v>0</v>
      </c>
      <c r="F35" s="67">
        <f t="shared" si="2"/>
        <v>0</v>
      </c>
      <c r="G35" s="67">
        <v>0</v>
      </c>
      <c r="H35" s="69">
        <f t="shared" si="3"/>
        <v>0</v>
      </c>
      <c r="I35" s="67">
        <v>0</v>
      </c>
      <c r="J35" s="69">
        <f t="shared" si="4"/>
        <v>0</v>
      </c>
      <c r="K35" s="154"/>
      <c r="L35" s="155"/>
    </row>
    <row r="36" spans="2:12" ht="13.5" thickBot="1">
      <c r="B36" s="53"/>
      <c r="C36" s="62"/>
      <c r="D36" s="54"/>
      <c r="E36" s="54"/>
      <c r="F36" s="67"/>
      <c r="G36" s="67"/>
      <c r="H36" s="69"/>
      <c r="I36" s="67"/>
      <c r="J36" s="69"/>
      <c r="K36" s="154"/>
      <c r="L36" s="155"/>
    </row>
    <row r="37" spans="2:12" ht="13.5" thickBot="1">
      <c r="B37" s="50"/>
      <c r="C37" s="51" t="s">
        <v>48</v>
      </c>
      <c r="D37" s="109">
        <f aca="true" t="shared" si="9" ref="D37:I37">+D32+D27</f>
        <v>13050</v>
      </c>
      <c r="E37" s="109">
        <f t="shared" si="9"/>
        <v>13050</v>
      </c>
      <c r="F37" s="111">
        <f t="shared" si="2"/>
        <v>0</v>
      </c>
      <c r="G37" s="111">
        <f t="shared" si="9"/>
        <v>13050</v>
      </c>
      <c r="H37" s="112">
        <f t="shared" si="3"/>
        <v>0</v>
      </c>
      <c r="I37" s="111">
        <f t="shared" si="9"/>
        <v>13050</v>
      </c>
      <c r="J37" s="112">
        <f t="shared" si="4"/>
        <v>0</v>
      </c>
      <c r="K37" s="154"/>
      <c r="L37" s="155"/>
    </row>
    <row r="38" spans="2:12" ht="13.5" thickBot="1">
      <c r="B38" s="53"/>
      <c r="C38" s="48"/>
      <c r="D38" s="110"/>
      <c r="E38" s="110"/>
      <c r="F38" s="113"/>
      <c r="G38" s="113"/>
      <c r="H38" s="114">
        <f t="shared" si="3"/>
        <v>0</v>
      </c>
      <c r="I38" s="113"/>
      <c r="J38" s="114"/>
      <c r="K38" s="154"/>
      <c r="L38" s="155"/>
    </row>
    <row r="39" spans="2:12" ht="13.5" thickBot="1">
      <c r="B39" s="50"/>
      <c r="C39" s="51" t="s">
        <v>55</v>
      </c>
      <c r="D39" s="109">
        <f aca="true" t="shared" si="10" ref="D39:I39">+D27+D7</f>
        <v>8722</v>
      </c>
      <c r="E39" s="109">
        <f t="shared" si="10"/>
        <v>9196.347</v>
      </c>
      <c r="F39" s="111">
        <f t="shared" si="2"/>
        <v>474.34699999999975</v>
      </c>
      <c r="G39" s="111">
        <f t="shared" si="10"/>
        <v>9203.716</v>
      </c>
      <c r="H39" s="112">
        <f t="shared" si="3"/>
        <v>7.369000000000597</v>
      </c>
      <c r="I39" s="111">
        <f t="shared" si="10"/>
        <v>9239.239</v>
      </c>
      <c r="J39" s="112">
        <f t="shared" si="4"/>
        <v>35.52299999999923</v>
      </c>
      <c r="K39" s="154"/>
      <c r="L39" s="155"/>
    </row>
    <row r="40" spans="2:12" ht="13.5" thickBot="1">
      <c r="B40" s="53"/>
      <c r="C40" s="48"/>
      <c r="D40" s="110"/>
      <c r="E40" s="110"/>
      <c r="F40" s="113"/>
      <c r="G40" s="113"/>
      <c r="H40" s="114">
        <f t="shared" si="3"/>
        <v>0</v>
      </c>
      <c r="I40" s="113"/>
      <c r="J40" s="114"/>
      <c r="K40" s="154"/>
      <c r="L40" s="155"/>
    </row>
    <row r="41" spans="2:12" ht="13.5" thickBot="1">
      <c r="B41" s="50"/>
      <c r="C41" s="51" t="s">
        <v>49</v>
      </c>
      <c r="D41" s="109">
        <f aca="true" t="shared" si="11" ref="D41:I41">+D32+D27+D7</f>
        <v>13922</v>
      </c>
      <c r="E41" s="109">
        <f t="shared" si="11"/>
        <v>14396.347</v>
      </c>
      <c r="F41" s="111">
        <f t="shared" si="2"/>
        <v>474.34699999999975</v>
      </c>
      <c r="G41" s="111">
        <f t="shared" si="11"/>
        <v>14403.716</v>
      </c>
      <c r="H41" s="112">
        <f t="shared" si="3"/>
        <v>7.369000000000597</v>
      </c>
      <c r="I41" s="111">
        <f t="shared" si="11"/>
        <v>14439.239</v>
      </c>
      <c r="J41" s="112">
        <f t="shared" si="4"/>
        <v>35.52299999999923</v>
      </c>
      <c r="K41" s="154"/>
      <c r="L41" s="155"/>
    </row>
    <row r="42" spans="2:12" ht="13.5" thickBot="1">
      <c r="B42" s="53"/>
      <c r="C42" s="62"/>
      <c r="D42" s="54"/>
      <c r="E42" s="54"/>
      <c r="F42" s="67"/>
      <c r="G42" s="67"/>
      <c r="H42" s="69"/>
      <c r="I42" s="67"/>
      <c r="J42" s="69"/>
      <c r="K42" s="154"/>
      <c r="L42" s="155"/>
    </row>
    <row r="43" spans="2:12" ht="13.5" thickBot="1">
      <c r="B43" s="53"/>
      <c r="C43" s="62" t="s">
        <v>50</v>
      </c>
      <c r="D43" s="54">
        <v>30</v>
      </c>
      <c r="E43" s="54">
        <v>47</v>
      </c>
      <c r="F43" s="67">
        <f t="shared" si="2"/>
        <v>17</v>
      </c>
      <c r="G43" s="67">
        <v>47</v>
      </c>
      <c r="H43" s="69">
        <f t="shared" si="3"/>
        <v>0</v>
      </c>
      <c r="I43" s="67">
        <v>47</v>
      </c>
      <c r="J43" s="69">
        <f t="shared" si="4"/>
        <v>0</v>
      </c>
      <c r="K43" s="154"/>
      <c r="L43" s="155"/>
    </row>
    <row r="44" spans="2:12" ht="13.5" hidden="1" thickBot="1">
      <c r="B44" s="53"/>
      <c r="C44" s="62" t="s">
        <v>51</v>
      </c>
      <c r="D44" s="54">
        <v>0</v>
      </c>
      <c r="E44" s="54">
        <v>0</v>
      </c>
      <c r="F44" s="67">
        <f t="shared" si="2"/>
        <v>0</v>
      </c>
      <c r="G44" s="67">
        <v>0</v>
      </c>
      <c r="H44" s="69">
        <f t="shared" si="3"/>
        <v>0</v>
      </c>
      <c r="I44" s="67">
        <v>0</v>
      </c>
      <c r="J44" s="69">
        <f t="shared" si="4"/>
        <v>0</v>
      </c>
      <c r="K44" s="154"/>
      <c r="L44" s="155"/>
    </row>
    <row r="45" spans="2:12" s="65" customFormat="1" ht="12.75">
      <c r="B45" s="64"/>
      <c r="C45" s="64"/>
      <c r="D45" s="64"/>
      <c r="E45" s="153"/>
      <c r="F45" s="153"/>
      <c r="G45" s="64"/>
      <c r="H45" s="153"/>
      <c r="I45" s="153"/>
      <c r="J45" s="153"/>
      <c r="K45" s="153"/>
      <c r="L45" s="64"/>
    </row>
    <row r="47" spans="2:3" ht="13.5">
      <c r="B47" s="71"/>
      <c r="C47" s="72"/>
    </row>
    <row r="48" spans="2:3" ht="13.5">
      <c r="B48" s="71"/>
      <c r="C48" s="72"/>
    </row>
  </sheetData>
  <sheetProtection password="C613" sheet="1" objects="1" scenarios="1"/>
  <mergeCells count="52">
    <mergeCell ref="K43:L43"/>
    <mergeCell ref="K44:L44"/>
    <mergeCell ref="E45:F45"/>
    <mergeCell ref="H45:I45"/>
    <mergeCell ref="J45:K45"/>
    <mergeCell ref="K39:L39"/>
    <mergeCell ref="K40:L40"/>
    <mergeCell ref="K41:L41"/>
    <mergeCell ref="K42:L42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K7:L7"/>
    <mergeCell ref="K8:L8"/>
    <mergeCell ref="K9:L9"/>
    <mergeCell ref="K10:L10"/>
    <mergeCell ref="B4:B5"/>
    <mergeCell ref="C4:C5"/>
    <mergeCell ref="K4:L5"/>
    <mergeCell ref="K6:L6"/>
    <mergeCell ref="F4:F5"/>
    <mergeCell ref="H4:H5"/>
    <mergeCell ref="J4:J5"/>
    <mergeCell ref="B2:H2"/>
    <mergeCell ref="E3:F3"/>
    <mergeCell ref="H3:I3"/>
    <mergeCell ref="J3:K3"/>
  </mergeCells>
  <printOptions horizontalCentered="1"/>
  <pageMargins left="0.35433070866141736" right="0.2362204724409449" top="0.984251968503937" bottom="0.984251968503937" header="0.5118110236220472" footer="0.5118110236220472"/>
  <pageSetup horizontalDpi="200" verticalDpi="2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B2:L48"/>
  <sheetViews>
    <sheetView view="pageBreakPreview" zoomScaleSheetLayoutView="100" workbookViewId="0" topLeftCell="B1">
      <selection activeCell="K31" sqref="K31:L31"/>
    </sheetView>
  </sheetViews>
  <sheetFormatPr defaultColWidth="9.140625" defaultRowHeight="12.75"/>
  <cols>
    <col min="1" max="1" width="0" style="0" hidden="1" customWidth="1"/>
    <col min="2" max="2" width="4.140625" style="0" customWidth="1"/>
    <col min="3" max="3" width="58.140625" style="0" bestFit="1" customWidth="1"/>
    <col min="5" max="5" width="8.28125" style="0" customWidth="1"/>
    <col min="7" max="7" width="7.57421875" style="0" customWidth="1"/>
    <col min="8" max="8" width="7.28125" style="0" customWidth="1"/>
  </cols>
  <sheetData>
    <row r="2" spans="2:8" ht="15.75">
      <c r="B2" s="161" t="s">
        <v>33</v>
      </c>
      <c r="C2" s="161"/>
      <c r="D2" s="161"/>
      <c r="E2" s="161"/>
      <c r="F2" s="161"/>
      <c r="G2" s="161"/>
      <c r="H2" s="161"/>
    </row>
    <row r="3" spans="2:12" ht="13.5" thickBot="1">
      <c r="B3" s="1"/>
      <c r="C3" s="1"/>
      <c r="D3" s="1"/>
      <c r="E3" s="162"/>
      <c r="F3" s="162"/>
      <c r="G3" s="31"/>
      <c r="H3" s="162"/>
      <c r="I3" s="162"/>
      <c r="J3" s="156"/>
      <c r="K3" s="156"/>
      <c r="L3" s="1"/>
    </row>
    <row r="4" spans="2:12" ht="21.75">
      <c r="B4" s="157" t="s">
        <v>34</v>
      </c>
      <c r="C4" s="163" t="s">
        <v>89</v>
      </c>
      <c r="D4" s="12" t="s">
        <v>110</v>
      </c>
      <c r="E4" s="81" t="s">
        <v>72</v>
      </c>
      <c r="F4" s="132" t="s">
        <v>35</v>
      </c>
      <c r="G4" s="80" t="s">
        <v>72</v>
      </c>
      <c r="H4" s="132" t="s">
        <v>36</v>
      </c>
      <c r="I4" s="80" t="s">
        <v>72</v>
      </c>
      <c r="J4" s="132" t="s">
        <v>37</v>
      </c>
      <c r="K4" s="154"/>
      <c r="L4" s="155"/>
    </row>
    <row r="5" spans="2:12" ht="13.5" thickBot="1">
      <c r="B5" s="158"/>
      <c r="C5" s="164"/>
      <c r="D5" s="6" t="s">
        <v>71</v>
      </c>
      <c r="E5" s="6" t="s">
        <v>73</v>
      </c>
      <c r="F5" s="133"/>
      <c r="G5" s="82" t="s">
        <v>74</v>
      </c>
      <c r="H5" s="133"/>
      <c r="I5" s="82" t="s">
        <v>111</v>
      </c>
      <c r="J5" s="133"/>
      <c r="K5" s="154"/>
      <c r="L5" s="155"/>
    </row>
    <row r="6" spans="2:12" ht="13.5" thickBot="1">
      <c r="B6" s="47"/>
      <c r="C6" s="48"/>
      <c r="D6" s="49">
        <v>2</v>
      </c>
      <c r="E6" s="49">
        <v>3</v>
      </c>
      <c r="F6" s="66">
        <v>4</v>
      </c>
      <c r="G6" s="66">
        <v>5</v>
      </c>
      <c r="H6" s="68">
        <v>6</v>
      </c>
      <c r="I6" s="66">
        <v>7</v>
      </c>
      <c r="J6" s="70">
        <v>8</v>
      </c>
      <c r="K6" s="154"/>
      <c r="L6" s="155"/>
    </row>
    <row r="7" spans="2:12" ht="13.5" thickBot="1">
      <c r="B7" s="50" t="s">
        <v>38</v>
      </c>
      <c r="C7" s="51" t="s">
        <v>39</v>
      </c>
      <c r="D7" s="91">
        <f aca="true" t="shared" si="0" ref="D7:I7">+D8+D9+D10</f>
        <v>1693.6</v>
      </c>
      <c r="E7" s="91">
        <f t="shared" si="0"/>
        <v>1901.34</v>
      </c>
      <c r="F7" s="92">
        <f>+E7-D7</f>
        <v>207.74</v>
      </c>
      <c r="G7" s="92">
        <f t="shared" si="0"/>
        <v>1758.879</v>
      </c>
      <c r="H7" s="93">
        <f>+G7-E7</f>
        <v>-142.461</v>
      </c>
      <c r="I7" s="92">
        <f t="shared" si="0"/>
        <v>1757.6860000000001</v>
      </c>
      <c r="J7" s="93">
        <f>+I7-G7</f>
        <v>-1.1929999999997563</v>
      </c>
      <c r="K7" s="154"/>
      <c r="L7" s="155"/>
    </row>
    <row r="8" spans="2:12" ht="13.5" thickBot="1">
      <c r="B8" s="50"/>
      <c r="C8" s="51" t="s">
        <v>52</v>
      </c>
      <c r="D8" s="87">
        <f aca="true" t="shared" si="1" ref="D8:J10">+D13+D18</f>
        <v>259</v>
      </c>
      <c r="E8" s="87">
        <f t="shared" si="1"/>
        <v>267.08</v>
      </c>
      <c r="F8" s="87">
        <f t="shared" si="1"/>
        <v>8.079999999999984</v>
      </c>
      <c r="G8" s="87">
        <f t="shared" si="1"/>
        <v>279.71</v>
      </c>
      <c r="H8" s="87">
        <f t="shared" si="1"/>
        <v>12.629999999999995</v>
      </c>
      <c r="I8" s="87">
        <f t="shared" si="1"/>
        <v>298.312</v>
      </c>
      <c r="J8" s="87">
        <f t="shared" si="1"/>
        <v>18.602000000000032</v>
      </c>
      <c r="K8" s="154"/>
      <c r="L8" s="155"/>
    </row>
    <row r="9" spans="2:12" ht="13.5" thickBot="1">
      <c r="B9" s="50"/>
      <c r="C9" s="51" t="s">
        <v>53</v>
      </c>
      <c r="D9" s="87">
        <f t="shared" si="1"/>
        <v>629.6</v>
      </c>
      <c r="E9" s="87">
        <f t="shared" si="1"/>
        <v>829.26</v>
      </c>
      <c r="F9" s="87">
        <f t="shared" si="1"/>
        <v>199.65999999999997</v>
      </c>
      <c r="G9" s="87">
        <f t="shared" si="1"/>
        <v>629.307</v>
      </c>
      <c r="H9" s="87">
        <f t="shared" si="1"/>
        <v>-199.95299999999997</v>
      </c>
      <c r="I9" s="87">
        <f t="shared" si="1"/>
        <v>629.374</v>
      </c>
      <c r="J9" s="87">
        <f t="shared" si="1"/>
        <v>0.06700000000000728</v>
      </c>
      <c r="K9" s="154"/>
      <c r="L9" s="155"/>
    </row>
    <row r="10" spans="2:12" ht="13.5" thickBot="1">
      <c r="B10" s="50"/>
      <c r="C10" s="51" t="s">
        <v>54</v>
      </c>
      <c r="D10" s="87">
        <f t="shared" si="1"/>
        <v>805</v>
      </c>
      <c r="E10" s="87">
        <f t="shared" si="1"/>
        <v>805</v>
      </c>
      <c r="F10" s="92">
        <f aca="true" t="shared" si="2" ref="F10:F44">+E10-D10</f>
        <v>0</v>
      </c>
      <c r="G10" s="88">
        <f t="shared" si="1"/>
        <v>849.862</v>
      </c>
      <c r="H10" s="93">
        <f aca="true" t="shared" si="3" ref="H10:H44">+G10-E10</f>
        <v>44.861999999999966</v>
      </c>
      <c r="I10" s="88">
        <f t="shared" si="1"/>
        <v>830</v>
      </c>
      <c r="J10" s="93">
        <f aca="true" t="shared" si="4" ref="J10:J44">+I10-G10</f>
        <v>-19.861999999999966</v>
      </c>
      <c r="K10" s="154"/>
      <c r="L10" s="155"/>
    </row>
    <row r="11" spans="2:12" ht="13.5" thickBot="1">
      <c r="B11" s="53"/>
      <c r="C11" s="48"/>
      <c r="D11" s="94"/>
      <c r="E11" s="94"/>
      <c r="F11" s="95">
        <f t="shared" si="2"/>
        <v>0</v>
      </c>
      <c r="G11" s="95"/>
      <c r="H11" s="96">
        <f t="shared" si="3"/>
        <v>0</v>
      </c>
      <c r="I11" s="95"/>
      <c r="J11" s="96"/>
      <c r="K11" s="154"/>
      <c r="L11" s="155"/>
    </row>
    <row r="12" spans="2:12" ht="13.5" thickBot="1">
      <c r="B12" s="50">
        <v>1</v>
      </c>
      <c r="C12" s="55" t="s">
        <v>40</v>
      </c>
      <c r="D12" s="91">
        <f aca="true" t="shared" si="5" ref="D12:I12">+D13+D14+D15</f>
        <v>1693.6</v>
      </c>
      <c r="E12" s="91">
        <f t="shared" si="5"/>
        <v>1901.34</v>
      </c>
      <c r="F12" s="92">
        <f t="shared" si="2"/>
        <v>207.74</v>
      </c>
      <c r="G12" s="92">
        <f t="shared" si="5"/>
        <v>1758.879</v>
      </c>
      <c r="H12" s="93">
        <f t="shared" si="3"/>
        <v>-142.461</v>
      </c>
      <c r="I12" s="92">
        <f t="shared" si="5"/>
        <v>1757.6860000000001</v>
      </c>
      <c r="J12" s="93">
        <f t="shared" si="4"/>
        <v>-1.1929999999997563</v>
      </c>
      <c r="K12" s="154"/>
      <c r="L12" s="155"/>
    </row>
    <row r="13" spans="2:12" ht="13.5" thickBot="1">
      <c r="B13" s="56"/>
      <c r="C13" s="57" t="s">
        <v>52</v>
      </c>
      <c r="D13" s="87">
        <v>259</v>
      </c>
      <c r="E13" s="86">
        <v>267.08</v>
      </c>
      <c r="F13" s="92">
        <f>+E13-D13</f>
        <v>8.079999999999984</v>
      </c>
      <c r="G13" s="90">
        <v>279.71</v>
      </c>
      <c r="H13" s="93">
        <f>+G13-E13</f>
        <v>12.629999999999995</v>
      </c>
      <c r="I13" s="90">
        <v>298.312</v>
      </c>
      <c r="J13" s="93">
        <f>+I13-G13</f>
        <v>18.602000000000032</v>
      </c>
      <c r="K13" s="154"/>
      <c r="L13" s="155"/>
    </row>
    <row r="14" spans="2:12" ht="13.5" thickBot="1">
      <c r="B14" s="56"/>
      <c r="C14" s="57" t="s">
        <v>53</v>
      </c>
      <c r="D14" s="87">
        <v>629.6</v>
      </c>
      <c r="E14" s="86">
        <v>829.26</v>
      </c>
      <c r="F14" s="88">
        <f t="shared" si="2"/>
        <v>199.65999999999997</v>
      </c>
      <c r="G14" s="90">
        <v>629.307</v>
      </c>
      <c r="H14" s="89">
        <f t="shared" si="3"/>
        <v>-199.95299999999997</v>
      </c>
      <c r="I14" s="90">
        <v>629.374</v>
      </c>
      <c r="J14" s="89">
        <f t="shared" si="4"/>
        <v>0.06700000000000728</v>
      </c>
      <c r="K14" s="154"/>
      <c r="L14" s="155"/>
    </row>
    <row r="15" spans="2:12" ht="13.5" thickBot="1">
      <c r="B15" s="56"/>
      <c r="C15" s="57" t="s">
        <v>54</v>
      </c>
      <c r="D15" s="87">
        <v>805</v>
      </c>
      <c r="E15" s="86">
        <v>805</v>
      </c>
      <c r="F15" s="88">
        <f t="shared" si="2"/>
        <v>0</v>
      </c>
      <c r="G15" s="90">
        <v>849.862</v>
      </c>
      <c r="H15" s="89">
        <f t="shared" si="3"/>
        <v>44.861999999999966</v>
      </c>
      <c r="I15" s="90">
        <v>830</v>
      </c>
      <c r="J15" s="89">
        <f t="shared" si="4"/>
        <v>-19.861999999999966</v>
      </c>
      <c r="K15" s="154"/>
      <c r="L15" s="155"/>
    </row>
    <row r="16" spans="2:12" ht="13.5" thickBot="1">
      <c r="B16" s="58"/>
      <c r="C16" s="59"/>
      <c r="D16" s="94"/>
      <c r="E16" s="94"/>
      <c r="F16" s="95">
        <f t="shared" si="2"/>
        <v>0</v>
      </c>
      <c r="G16" s="95"/>
      <c r="H16" s="96">
        <f t="shared" si="3"/>
        <v>0</v>
      </c>
      <c r="I16" s="95"/>
      <c r="J16" s="96"/>
      <c r="K16" s="154"/>
      <c r="L16" s="155"/>
    </row>
    <row r="17" spans="2:12" ht="13.5" thickBot="1">
      <c r="B17" s="50">
        <v>2</v>
      </c>
      <c r="C17" s="55" t="s">
        <v>75</v>
      </c>
      <c r="D17" s="91">
        <f aca="true" t="shared" si="6" ref="D17:I17">+D18+D19+D20</f>
        <v>0</v>
      </c>
      <c r="E17" s="91">
        <f t="shared" si="6"/>
        <v>0</v>
      </c>
      <c r="F17" s="92">
        <f t="shared" si="2"/>
        <v>0</v>
      </c>
      <c r="G17" s="92">
        <f t="shared" si="6"/>
        <v>0</v>
      </c>
      <c r="H17" s="93">
        <f t="shared" si="3"/>
        <v>0</v>
      </c>
      <c r="I17" s="92">
        <f t="shared" si="6"/>
        <v>0</v>
      </c>
      <c r="J17" s="93">
        <f t="shared" si="4"/>
        <v>0</v>
      </c>
      <c r="K17" s="154"/>
      <c r="L17" s="155"/>
    </row>
    <row r="18" spans="2:12" ht="13.5" thickBot="1">
      <c r="B18" s="58"/>
      <c r="C18" s="59" t="s">
        <v>52</v>
      </c>
      <c r="D18" s="94"/>
      <c r="E18" s="94"/>
      <c r="F18" s="95">
        <f t="shared" si="2"/>
        <v>0</v>
      </c>
      <c r="G18" s="95"/>
      <c r="H18" s="96">
        <f t="shared" si="3"/>
        <v>0</v>
      </c>
      <c r="I18" s="95"/>
      <c r="J18" s="96">
        <f t="shared" si="4"/>
        <v>0</v>
      </c>
      <c r="K18" s="154"/>
      <c r="L18" s="155"/>
    </row>
    <row r="19" spans="2:12" ht="13.5" thickBot="1">
      <c r="B19" s="58"/>
      <c r="C19" s="59" t="s">
        <v>53</v>
      </c>
      <c r="D19" s="94"/>
      <c r="E19" s="94"/>
      <c r="F19" s="95">
        <f t="shared" si="2"/>
        <v>0</v>
      </c>
      <c r="G19" s="95"/>
      <c r="H19" s="96">
        <f t="shared" si="3"/>
        <v>0</v>
      </c>
      <c r="I19" s="95"/>
      <c r="J19" s="96">
        <f t="shared" si="4"/>
        <v>0</v>
      </c>
      <c r="K19" s="154"/>
      <c r="L19" s="155"/>
    </row>
    <row r="20" spans="2:12" ht="13.5" thickBot="1">
      <c r="B20" s="58"/>
      <c r="C20" s="59" t="s">
        <v>54</v>
      </c>
      <c r="D20" s="94"/>
      <c r="E20" s="94"/>
      <c r="F20" s="95">
        <f t="shared" si="2"/>
        <v>0</v>
      </c>
      <c r="G20" s="95"/>
      <c r="H20" s="96">
        <f t="shared" si="3"/>
        <v>0</v>
      </c>
      <c r="I20" s="95"/>
      <c r="J20" s="96">
        <f t="shared" si="4"/>
        <v>0</v>
      </c>
      <c r="K20" s="154"/>
      <c r="L20" s="155"/>
    </row>
    <row r="21" spans="2:12" ht="13.5" thickBot="1">
      <c r="B21" s="58"/>
      <c r="C21" s="60" t="s">
        <v>76</v>
      </c>
      <c r="D21" s="94"/>
      <c r="E21" s="94"/>
      <c r="F21" s="95">
        <f t="shared" si="2"/>
        <v>0</v>
      </c>
      <c r="G21" s="95"/>
      <c r="H21" s="96">
        <f t="shared" si="3"/>
        <v>0</v>
      </c>
      <c r="I21" s="95"/>
      <c r="J21" s="96">
        <f t="shared" si="4"/>
        <v>0</v>
      </c>
      <c r="K21" s="154"/>
      <c r="L21" s="155"/>
    </row>
    <row r="22" spans="2:12" ht="13.5" thickBot="1">
      <c r="B22" s="58" t="s">
        <v>77</v>
      </c>
      <c r="C22" s="61" t="s">
        <v>43</v>
      </c>
      <c r="D22" s="94"/>
      <c r="E22" s="94"/>
      <c r="F22" s="95">
        <f t="shared" si="2"/>
        <v>0</v>
      </c>
      <c r="G22" s="95"/>
      <c r="H22" s="96">
        <f t="shared" si="3"/>
        <v>0</v>
      </c>
      <c r="I22" s="95"/>
      <c r="J22" s="96">
        <f t="shared" si="4"/>
        <v>0</v>
      </c>
      <c r="K22" s="154"/>
      <c r="L22" s="155"/>
    </row>
    <row r="23" spans="2:12" ht="13.5" thickBot="1">
      <c r="B23" s="58" t="s">
        <v>78</v>
      </c>
      <c r="C23" s="61" t="s">
        <v>44</v>
      </c>
      <c r="D23" s="94"/>
      <c r="E23" s="94"/>
      <c r="F23" s="95">
        <f t="shared" si="2"/>
        <v>0</v>
      </c>
      <c r="G23" s="95"/>
      <c r="H23" s="96">
        <f t="shared" si="3"/>
        <v>0</v>
      </c>
      <c r="I23" s="95"/>
      <c r="J23" s="96">
        <f t="shared" si="4"/>
        <v>0</v>
      </c>
      <c r="K23" s="154"/>
      <c r="L23" s="155"/>
    </row>
    <row r="24" spans="2:12" ht="13.5" thickBot="1">
      <c r="B24" s="58" t="s">
        <v>79</v>
      </c>
      <c r="C24" s="61" t="s">
        <v>45</v>
      </c>
      <c r="D24" s="94"/>
      <c r="E24" s="94"/>
      <c r="F24" s="95">
        <f t="shared" si="2"/>
        <v>0</v>
      </c>
      <c r="G24" s="95"/>
      <c r="H24" s="96">
        <f t="shared" si="3"/>
        <v>0</v>
      </c>
      <c r="I24" s="95"/>
      <c r="J24" s="96">
        <f t="shared" si="4"/>
        <v>0</v>
      </c>
      <c r="K24" s="154"/>
      <c r="L24" s="155"/>
    </row>
    <row r="25" spans="2:12" ht="13.5" thickBot="1">
      <c r="B25" s="53"/>
      <c r="C25" s="62"/>
      <c r="D25" s="94"/>
      <c r="E25" s="94"/>
      <c r="F25" s="95"/>
      <c r="G25" s="95"/>
      <c r="H25" s="96"/>
      <c r="I25" s="95"/>
      <c r="J25" s="96"/>
      <c r="K25" s="154"/>
      <c r="L25" s="155"/>
    </row>
    <row r="26" spans="2:12" ht="13.5" thickBot="1">
      <c r="B26" s="53"/>
      <c r="C26" s="63" t="s">
        <v>80</v>
      </c>
      <c r="D26" s="94"/>
      <c r="E26" s="94"/>
      <c r="F26" s="95"/>
      <c r="G26" s="95"/>
      <c r="H26" s="96"/>
      <c r="I26" s="95"/>
      <c r="J26" s="96"/>
      <c r="K26" s="154"/>
      <c r="L26" s="155"/>
    </row>
    <row r="27" spans="2:12" ht="13.5" thickBot="1">
      <c r="B27" s="50" t="s">
        <v>41</v>
      </c>
      <c r="C27" s="51" t="s">
        <v>42</v>
      </c>
      <c r="D27" s="91">
        <f aca="true" t="shared" si="7" ref="D27:I27">+D28+D29+D30</f>
        <v>0</v>
      </c>
      <c r="E27" s="91">
        <f t="shared" si="7"/>
        <v>0</v>
      </c>
      <c r="F27" s="92">
        <f t="shared" si="2"/>
        <v>0</v>
      </c>
      <c r="G27" s="92">
        <f t="shared" si="7"/>
        <v>0</v>
      </c>
      <c r="H27" s="93">
        <f t="shared" si="3"/>
        <v>0</v>
      </c>
      <c r="I27" s="92">
        <f t="shared" si="7"/>
        <v>0</v>
      </c>
      <c r="J27" s="93">
        <f t="shared" si="4"/>
        <v>0</v>
      </c>
      <c r="K27" s="154"/>
      <c r="L27" s="155"/>
    </row>
    <row r="28" spans="2:12" ht="13.5" thickBot="1">
      <c r="B28" s="53"/>
      <c r="C28" s="60" t="s">
        <v>81</v>
      </c>
      <c r="D28" s="94">
        <v>0</v>
      </c>
      <c r="E28" s="94">
        <v>0</v>
      </c>
      <c r="F28" s="95">
        <f t="shared" si="2"/>
        <v>0</v>
      </c>
      <c r="G28" s="95">
        <v>0</v>
      </c>
      <c r="H28" s="96">
        <f t="shared" si="3"/>
        <v>0</v>
      </c>
      <c r="I28" s="95">
        <v>0</v>
      </c>
      <c r="J28" s="96">
        <f t="shared" si="4"/>
        <v>0</v>
      </c>
      <c r="K28" s="154"/>
      <c r="L28" s="155"/>
    </row>
    <row r="29" spans="2:12" ht="13.5" thickBot="1">
      <c r="B29" s="53"/>
      <c r="C29" s="60" t="s">
        <v>82</v>
      </c>
      <c r="D29" s="94">
        <v>0</v>
      </c>
      <c r="E29" s="94">
        <v>0</v>
      </c>
      <c r="F29" s="95">
        <f t="shared" si="2"/>
        <v>0</v>
      </c>
      <c r="G29" s="95">
        <v>0</v>
      </c>
      <c r="H29" s="96">
        <f t="shared" si="3"/>
        <v>0</v>
      </c>
      <c r="I29" s="95">
        <v>0</v>
      </c>
      <c r="J29" s="96">
        <f t="shared" si="4"/>
        <v>0</v>
      </c>
      <c r="K29" s="154"/>
      <c r="L29" s="155"/>
    </row>
    <row r="30" spans="2:12" ht="13.5" thickBot="1">
      <c r="B30" s="53"/>
      <c r="C30" s="60" t="s">
        <v>83</v>
      </c>
      <c r="D30" s="94">
        <v>0</v>
      </c>
      <c r="E30" s="94">
        <v>0</v>
      </c>
      <c r="F30" s="95">
        <f t="shared" si="2"/>
        <v>0</v>
      </c>
      <c r="G30" s="95">
        <v>0</v>
      </c>
      <c r="H30" s="96">
        <f t="shared" si="3"/>
        <v>0</v>
      </c>
      <c r="I30" s="95">
        <v>0</v>
      </c>
      <c r="J30" s="96">
        <f t="shared" si="4"/>
        <v>0</v>
      </c>
      <c r="K30" s="154"/>
      <c r="L30" s="155"/>
    </row>
    <row r="31" spans="2:12" ht="13.5" thickBot="1">
      <c r="B31" s="53"/>
      <c r="C31" s="62"/>
      <c r="D31" s="94"/>
      <c r="E31" s="94"/>
      <c r="F31" s="95"/>
      <c r="G31" s="95"/>
      <c r="H31" s="96"/>
      <c r="I31" s="95"/>
      <c r="J31" s="96"/>
      <c r="K31" s="154"/>
      <c r="L31" s="155"/>
    </row>
    <row r="32" spans="2:12" ht="13.5" thickBot="1">
      <c r="B32" s="50" t="s">
        <v>46</v>
      </c>
      <c r="C32" s="51" t="s">
        <v>47</v>
      </c>
      <c r="D32" s="91">
        <f aca="true" t="shared" si="8" ref="D32:I32">+D33+D34+D35</f>
        <v>1700</v>
      </c>
      <c r="E32" s="91">
        <f t="shared" si="8"/>
        <v>550</v>
      </c>
      <c r="F32" s="92">
        <f t="shared" si="2"/>
        <v>-1150</v>
      </c>
      <c r="G32" s="92">
        <f t="shared" si="8"/>
        <v>1400</v>
      </c>
      <c r="H32" s="93">
        <f t="shared" si="3"/>
        <v>850</v>
      </c>
      <c r="I32" s="92">
        <f t="shared" si="8"/>
        <v>2000</v>
      </c>
      <c r="J32" s="93">
        <f t="shared" si="4"/>
        <v>600</v>
      </c>
      <c r="K32" s="154"/>
      <c r="L32" s="155"/>
    </row>
    <row r="33" spans="2:12" ht="13.5" thickBot="1">
      <c r="B33" s="53"/>
      <c r="C33" s="60" t="s">
        <v>81</v>
      </c>
      <c r="D33" s="94">
        <v>1700</v>
      </c>
      <c r="E33" s="97">
        <v>550</v>
      </c>
      <c r="F33" s="95">
        <f t="shared" si="2"/>
        <v>-1150</v>
      </c>
      <c r="G33" s="98">
        <v>1400</v>
      </c>
      <c r="H33" s="96">
        <f t="shared" si="3"/>
        <v>850</v>
      </c>
      <c r="I33" s="98">
        <v>2000</v>
      </c>
      <c r="J33" s="96">
        <f t="shared" si="4"/>
        <v>600</v>
      </c>
      <c r="K33" s="154"/>
      <c r="L33" s="155"/>
    </row>
    <row r="34" spans="2:12" ht="13.5" thickBot="1">
      <c r="B34" s="53"/>
      <c r="C34" s="60" t="s">
        <v>84</v>
      </c>
      <c r="D34" s="94">
        <v>0</v>
      </c>
      <c r="E34" s="94">
        <v>0</v>
      </c>
      <c r="F34" s="95">
        <f t="shared" si="2"/>
        <v>0</v>
      </c>
      <c r="G34" s="95">
        <v>0</v>
      </c>
      <c r="H34" s="96">
        <f t="shared" si="3"/>
        <v>0</v>
      </c>
      <c r="I34" s="95">
        <v>0</v>
      </c>
      <c r="J34" s="96">
        <f t="shared" si="4"/>
        <v>0</v>
      </c>
      <c r="K34" s="154"/>
      <c r="L34" s="155"/>
    </row>
    <row r="35" spans="2:12" ht="13.5" thickBot="1">
      <c r="B35" s="53"/>
      <c r="C35" s="60" t="s">
        <v>45</v>
      </c>
      <c r="D35" s="94">
        <v>0</v>
      </c>
      <c r="E35" s="94">
        <v>0</v>
      </c>
      <c r="F35" s="95">
        <f t="shared" si="2"/>
        <v>0</v>
      </c>
      <c r="G35" s="95">
        <v>0</v>
      </c>
      <c r="H35" s="96">
        <f t="shared" si="3"/>
        <v>0</v>
      </c>
      <c r="I35" s="95">
        <v>0</v>
      </c>
      <c r="J35" s="96">
        <f t="shared" si="4"/>
        <v>0</v>
      </c>
      <c r="K35" s="154"/>
      <c r="L35" s="155"/>
    </row>
    <row r="36" spans="2:12" ht="13.5" thickBot="1">
      <c r="B36" s="53"/>
      <c r="C36" s="62"/>
      <c r="D36" s="94"/>
      <c r="E36" s="94"/>
      <c r="F36" s="95"/>
      <c r="G36" s="95"/>
      <c r="H36" s="96"/>
      <c r="I36" s="95"/>
      <c r="J36" s="96"/>
      <c r="K36" s="154"/>
      <c r="L36" s="155"/>
    </row>
    <row r="37" spans="2:12" ht="13.5" thickBot="1">
      <c r="B37" s="50"/>
      <c r="C37" s="51" t="s">
        <v>48</v>
      </c>
      <c r="D37" s="91">
        <f aca="true" t="shared" si="9" ref="D37:I37">+D32+D27</f>
        <v>1700</v>
      </c>
      <c r="E37" s="91">
        <f t="shared" si="9"/>
        <v>550</v>
      </c>
      <c r="F37" s="92">
        <f t="shared" si="2"/>
        <v>-1150</v>
      </c>
      <c r="G37" s="92">
        <f t="shared" si="9"/>
        <v>1400</v>
      </c>
      <c r="H37" s="93">
        <f t="shared" si="3"/>
        <v>850</v>
      </c>
      <c r="I37" s="92">
        <f t="shared" si="9"/>
        <v>2000</v>
      </c>
      <c r="J37" s="93">
        <f t="shared" si="4"/>
        <v>600</v>
      </c>
      <c r="K37" s="154"/>
      <c r="L37" s="155"/>
    </row>
    <row r="38" spans="2:12" ht="13.5" thickBot="1">
      <c r="B38" s="53"/>
      <c r="C38" s="48"/>
      <c r="D38" s="94"/>
      <c r="E38" s="94"/>
      <c r="F38" s="95"/>
      <c r="G38" s="95"/>
      <c r="H38" s="96">
        <f t="shared" si="3"/>
        <v>0</v>
      </c>
      <c r="I38" s="95"/>
      <c r="J38" s="96"/>
      <c r="K38" s="154"/>
      <c r="L38" s="155"/>
    </row>
    <row r="39" spans="2:12" ht="13.5" thickBot="1">
      <c r="B39" s="50"/>
      <c r="C39" s="51" t="s">
        <v>55</v>
      </c>
      <c r="D39" s="91">
        <f aca="true" t="shared" si="10" ref="D39:I39">+D27+D7</f>
        <v>1693.6</v>
      </c>
      <c r="E39" s="91">
        <f t="shared" si="10"/>
        <v>1901.34</v>
      </c>
      <c r="F39" s="92">
        <f t="shared" si="2"/>
        <v>207.74</v>
      </c>
      <c r="G39" s="92">
        <f t="shared" si="10"/>
        <v>1758.879</v>
      </c>
      <c r="H39" s="93">
        <f t="shared" si="3"/>
        <v>-142.461</v>
      </c>
      <c r="I39" s="92">
        <f t="shared" si="10"/>
        <v>1757.6860000000001</v>
      </c>
      <c r="J39" s="93">
        <f t="shared" si="4"/>
        <v>-1.1929999999997563</v>
      </c>
      <c r="K39" s="154"/>
      <c r="L39" s="155"/>
    </row>
    <row r="40" spans="2:12" ht="13.5" thickBot="1">
      <c r="B40" s="53"/>
      <c r="C40" s="48"/>
      <c r="D40" s="94"/>
      <c r="E40" s="94"/>
      <c r="F40" s="95"/>
      <c r="G40" s="95"/>
      <c r="H40" s="96">
        <f t="shared" si="3"/>
        <v>0</v>
      </c>
      <c r="I40" s="95"/>
      <c r="J40" s="96"/>
      <c r="K40" s="154"/>
      <c r="L40" s="155"/>
    </row>
    <row r="41" spans="2:12" ht="13.5" thickBot="1">
      <c r="B41" s="50"/>
      <c r="C41" s="51" t="s">
        <v>49</v>
      </c>
      <c r="D41" s="91">
        <f aca="true" t="shared" si="11" ref="D41:I41">+D32+D27+D7</f>
        <v>3393.6</v>
      </c>
      <c r="E41" s="91">
        <f t="shared" si="11"/>
        <v>2451.34</v>
      </c>
      <c r="F41" s="92">
        <f t="shared" si="2"/>
        <v>-942.2599999999998</v>
      </c>
      <c r="G41" s="92">
        <f t="shared" si="11"/>
        <v>3158.879</v>
      </c>
      <c r="H41" s="93">
        <f t="shared" si="3"/>
        <v>707.5389999999998</v>
      </c>
      <c r="I41" s="92">
        <f t="shared" si="11"/>
        <v>3757.686</v>
      </c>
      <c r="J41" s="93">
        <f t="shared" si="4"/>
        <v>598.8070000000002</v>
      </c>
      <c r="K41" s="154"/>
      <c r="L41" s="155"/>
    </row>
    <row r="42" spans="2:12" ht="13.5" thickBot="1">
      <c r="B42" s="53"/>
      <c r="C42" s="62"/>
      <c r="D42" s="54"/>
      <c r="E42" s="54"/>
      <c r="F42" s="67"/>
      <c r="G42" s="67"/>
      <c r="H42" s="69"/>
      <c r="I42" s="67"/>
      <c r="J42" s="69"/>
      <c r="K42" s="154"/>
      <c r="L42" s="155"/>
    </row>
    <row r="43" spans="2:12" ht="13.5" thickBot="1">
      <c r="B43" s="53"/>
      <c r="C43" s="62" t="s">
        <v>50</v>
      </c>
      <c r="D43" s="54">
        <v>20</v>
      </c>
      <c r="E43" s="54">
        <v>20</v>
      </c>
      <c r="F43" s="67">
        <f t="shared" si="2"/>
        <v>0</v>
      </c>
      <c r="G43" s="67">
        <v>20</v>
      </c>
      <c r="H43" s="69">
        <f t="shared" si="3"/>
        <v>0</v>
      </c>
      <c r="I43" s="67">
        <v>20</v>
      </c>
      <c r="J43" s="69">
        <f t="shared" si="4"/>
        <v>0</v>
      </c>
      <c r="K43" s="154"/>
      <c r="L43" s="155"/>
    </row>
    <row r="44" spans="2:12" ht="13.5" hidden="1" thickBot="1">
      <c r="B44" s="53"/>
      <c r="C44" s="62" t="s">
        <v>51</v>
      </c>
      <c r="D44" s="54">
        <v>0</v>
      </c>
      <c r="E44" s="54">
        <v>0</v>
      </c>
      <c r="F44" s="67">
        <f t="shared" si="2"/>
        <v>0</v>
      </c>
      <c r="G44" s="67">
        <v>0</v>
      </c>
      <c r="H44" s="69">
        <f t="shared" si="3"/>
        <v>0</v>
      </c>
      <c r="I44" s="67">
        <v>0</v>
      </c>
      <c r="J44" s="69">
        <f t="shared" si="4"/>
        <v>0</v>
      </c>
      <c r="K44" s="154"/>
      <c r="L44" s="155"/>
    </row>
    <row r="45" spans="2:12" s="65" customFormat="1" ht="12.75">
      <c r="B45" s="64"/>
      <c r="C45" s="64"/>
      <c r="D45" s="64"/>
      <c r="E45" s="153"/>
      <c r="F45" s="153"/>
      <c r="G45" s="64"/>
      <c r="H45" s="153"/>
      <c r="I45" s="153"/>
      <c r="J45" s="153"/>
      <c r="K45" s="153"/>
      <c r="L45" s="64"/>
    </row>
    <row r="47" spans="2:3" ht="13.5">
      <c r="B47" s="71"/>
      <c r="C47" s="72"/>
    </row>
    <row r="48" spans="2:3" ht="13.5">
      <c r="B48" s="71"/>
      <c r="C48" s="72"/>
    </row>
  </sheetData>
  <sheetProtection password="C613" sheet="1" objects="1" scenarios="1"/>
  <mergeCells count="52">
    <mergeCell ref="K43:L43"/>
    <mergeCell ref="K44:L44"/>
    <mergeCell ref="E45:F45"/>
    <mergeCell ref="H45:I45"/>
    <mergeCell ref="J45:K45"/>
    <mergeCell ref="K39:L39"/>
    <mergeCell ref="K40:L40"/>
    <mergeCell ref="K41:L41"/>
    <mergeCell ref="K42:L42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K7:L7"/>
    <mergeCell ref="K8:L8"/>
    <mergeCell ref="K9:L9"/>
    <mergeCell ref="K10:L10"/>
    <mergeCell ref="B4:B5"/>
    <mergeCell ref="C4:C5"/>
    <mergeCell ref="K4:L5"/>
    <mergeCell ref="K6:L6"/>
    <mergeCell ref="F4:F5"/>
    <mergeCell ref="H4:H5"/>
    <mergeCell ref="J4:J5"/>
    <mergeCell ref="B2:H2"/>
    <mergeCell ref="E3:F3"/>
    <mergeCell ref="H3:I3"/>
    <mergeCell ref="J3:K3"/>
  </mergeCells>
  <printOptions horizontalCentered="1"/>
  <pageMargins left="0.31496062992125984" right="0.31496062992125984" top="0.984251968503937" bottom="0.984251968503937" header="0.5118110236220472" footer="0.5118110236220472"/>
  <pageSetup horizontalDpi="200" verticalDpi="2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2:L48"/>
  <sheetViews>
    <sheetView view="pageBreakPreview" zoomScaleSheetLayoutView="100" workbookViewId="0" topLeftCell="B7">
      <selection activeCell="J37" sqref="J37"/>
    </sheetView>
  </sheetViews>
  <sheetFormatPr defaultColWidth="9.140625" defaultRowHeight="12.75"/>
  <cols>
    <col min="1" max="1" width="0" style="0" hidden="1" customWidth="1"/>
    <col min="2" max="2" width="4.00390625" style="0" customWidth="1"/>
    <col min="3" max="3" width="58.140625" style="0" bestFit="1" customWidth="1"/>
    <col min="5" max="5" width="8.28125" style="0" customWidth="1"/>
    <col min="7" max="7" width="7.57421875" style="0" customWidth="1"/>
    <col min="8" max="8" width="7.28125" style="0" customWidth="1"/>
  </cols>
  <sheetData>
    <row r="2" spans="2:8" ht="15.75">
      <c r="B2" s="161" t="s">
        <v>33</v>
      </c>
      <c r="C2" s="161"/>
      <c r="D2" s="161"/>
      <c r="E2" s="161"/>
      <c r="F2" s="161"/>
      <c r="G2" s="161"/>
      <c r="H2" s="161"/>
    </row>
    <row r="3" spans="2:12" ht="13.5" thickBot="1">
      <c r="B3" s="1"/>
      <c r="C3" s="1"/>
      <c r="D3" s="1"/>
      <c r="E3" s="162"/>
      <c r="F3" s="162"/>
      <c r="G3" s="31"/>
      <c r="H3" s="162"/>
      <c r="I3" s="162"/>
      <c r="J3" s="156"/>
      <c r="K3" s="156"/>
      <c r="L3" s="1"/>
    </row>
    <row r="4" spans="2:12" ht="21.75">
      <c r="B4" s="157" t="s">
        <v>34</v>
      </c>
      <c r="C4" s="159" t="s">
        <v>113</v>
      </c>
      <c r="D4" s="12" t="s">
        <v>110</v>
      </c>
      <c r="E4" s="81" t="s">
        <v>72</v>
      </c>
      <c r="F4" s="132" t="s">
        <v>35</v>
      </c>
      <c r="G4" s="80" t="s">
        <v>72</v>
      </c>
      <c r="H4" s="132" t="s">
        <v>36</v>
      </c>
      <c r="I4" s="80" t="s">
        <v>72</v>
      </c>
      <c r="J4" s="132" t="s">
        <v>37</v>
      </c>
      <c r="K4" s="154"/>
      <c r="L4" s="155"/>
    </row>
    <row r="5" spans="2:12" ht="13.5" thickBot="1">
      <c r="B5" s="158"/>
      <c r="C5" s="160"/>
      <c r="D5" s="6" t="s">
        <v>71</v>
      </c>
      <c r="E5" s="6" t="s">
        <v>73</v>
      </c>
      <c r="F5" s="133"/>
      <c r="G5" s="82" t="s">
        <v>74</v>
      </c>
      <c r="H5" s="133"/>
      <c r="I5" s="82" t="s">
        <v>111</v>
      </c>
      <c r="J5" s="133"/>
      <c r="K5" s="154"/>
      <c r="L5" s="155"/>
    </row>
    <row r="6" spans="2:12" ht="13.5" thickBot="1">
      <c r="B6" s="47"/>
      <c r="C6" s="48"/>
      <c r="D6" s="49">
        <v>2</v>
      </c>
      <c r="E6" s="49">
        <v>3</v>
      </c>
      <c r="F6" s="66">
        <v>4</v>
      </c>
      <c r="G6" s="66">
        <v>5</v>
      </c>
      <c r="H6" s="68">
        <v>6</v>
      </c>
      <c r="I6" s="66">
        <v>7</v>
      </c>
      <c r="J6" s="70">
        <v>8</v>
      </c>
      <c r="K6" s="154"/>
      <c r="L6" s="155"/>
    </row>
    <row r="7" spans="2:12" ht="13.5" thickBot="1">
      <c r="B7" s="50" t="s">
        <v>38</v>
      </c>
      <c r="C7" s="51" t="s">
        <v>39</v>
      </c>
      <c r="D7" s="91">
        <f aca="true" t="shared" si="0" ref="D7:I7">+D8+D9+D10</f>
        <v>536.7</v>
      </c>
      <c r="E7" s="91">
        <f t="shared" si="0"/>
        <v>199.4</v>
      </c>
      <c r="F7" s="92">
        <f>+E7-D7</f>
        <v>-337.30000000000007</v>
      </c>
      <c r="G7" s="92">
        <f t="shared" si="0"/>
        <v>201.53500000000003</v>
      </c>
      <c r="H7" s="93">
        <f>+G7-E7</f>
        <v>2.1350000000000193</v>
      </c>
      <c r="I7" s="92">
        <f t="shared" si="0"/>
        <v>207.817</v>
      </c>
      <c r="J7" s="93">
        <f>+I7-G7</f>
        <v>6.281999999999982</v>
      </c>
      <c r="K7" s="154"/>
      <c r="L7" s="155"/>
    </row>
    <row r="8" spans="2:12" ht="13.5" thickBot="1">
      <c r="B8" s="50"/>
      <c r="C8" s="51" t="s">
        <v>52</v>
      </c>
      <c r="D8" s="87">
        <f aca="true" t="shared" si="1" ref="D8:I10">+D13+D18</f>
        <v>261.4</v>
      </c>
      <c r="E8" s="87">
        <f t="shared" si="1"/>
        <v>109</v>
      </c>
      <c r="F8" s="92">
        <f aca="true" t="shared" si="2" ref="F8:F44">+E8-D8</f>
        <v>-152.39999999999998</v>
      </c>
      <c r="G8" s="88">
        <f t="shared" si="1"/>
        <v>113.92000000000002</v>
      </c>
      <c r="H8" s="93">
        <f aca="true" t="shared" si="3" ref="H8:H44">+G8-E8</f>
        <v>4.920000000000016</v>
      </c>
      <c r="I8" s="88">
        <f t="shared" si="1"/>
        <v>120.18599999999999</v>
      </c>
      <c r="J8" s="93">
        <f aca="true" t="shared" si="4" ref="J8:J44">+I8-G8</f>
        <v>6.265999999999977</v>
      </c>
      <c r="K8" s="154"/>
      <c r="L8" s="155"/>
    </row>
    <row r="9" spans="2:12" ht="13.5" thickBot="1">
      <c r="B9" s="50"/>
      <c r="C9" s="51" t="s">
        <v>53</v>
      </c>
      <c r="D9" s="87">
        <f t="shared" si="1"/>
        <v>275.3</v>
      </c>
      <c r="E9" s="87">
        <f t="shared" si="1"/>
        <v>90.4</v>
      </c>
      <c r="F9" s="92">
        <f t="shared" si="2"/>
        <v>-184.9</v>
      </c>
      <c r="G9" s="88">
        <f t="shared" si="1"/>
        <v>87.615</v>
      </c>
      <c r="H9" s="93">
        <f t="shared" si="3"/>
        <v>-2.785000000000011</v>
      </c>
      <c r="I9" s="88">
        <f t="shared" si="1"/>
        <v>87.631</v>
      </c>
      <c r="J9" s="93">
        <f t="shared" si="4"/>
        <v>0.016000000000005343</v>
      </c>
      <c r="K9" s="154"/>
      <c r="L9" s="155"/>
    </row>
    <row r="10" spans="2:12" ht="13.5" thickBot="1">
      <c r="B10" s="50"/>
      <c r="C10" s="51" t="s">
        <v>54</v>
      </c>
      <c r="D10" s="87">
        <f t="shared" si="1"/>
        <v>0</v>
      </c>
      <c r="E10" s="87">
        <f t="shared" si="1"/>
        <v>0</v>
      </c>
      <c r="F10" s="92">
        <f t="shared" si="2"/>
        <v>0</v>
      </c>
      <c r="G10" s="88">
        <f t="shared" si="1"/>
        <v>0</v>
      </c>
      <c r="H10" s="93">
        <f t="shared" si="3"/>
        <v>0</v>
      </c>
      <c r="I10" s="88">
        <f t="shared" si="1"/>
        <v>0</v>
      </c>
      <c r="J10" s="93">
        <f t="shared" si="4"/>
        <v>0</v>
      </c>
      <c r="K10" s="154"/>
      <c r="L10" s="155"/>
    </row>
    <row r="11" spans="2:12" ht="13.5" thickBot="1">
      <c r="B11" s="53"/>
      <c r="C11" s="48"/>
      <c r="D11" s="94"/>
      <c r="E11" s="94"/>
      <c r="F11" s="95">
        <f t="shared" si="2"/>
        <v>0</v>
      </c>
      <c r="G11" s="95"/>
      <c r="H11" s="96">
        <f t="shared" si="3"/>
        <v>0</v>
      </c>
      <c r="I11" s="95"/>
      <c r="J11" s="96"/>
      <c r="K11" s="154"/>
      <c r="L11" s="155"/>
    </row>
    <row r="12" spans="2:12" ht="13.5" thickBot="1">
      <c r="B12" s="50">
        <v>1</v>
      </c>
      <c r="C12" s="55" t="s">
        <v>40</v>
      </c>
      <c r="D12" s="91">
        <f aca="true" t="shared" si="5" ref="D12:I12">+D13+D14+D15</f>
        <v>536.7</v>
      </c>
      <c r="E12" s="91">
        <f t="shared" si="5"/>
        <v>199.4</v>
      </c>
      <c r="F12" s="92">
        <f t="shared" si="2"/>
        <v>-337.30000000000007</v>
      </c>
      <c r="G12" s="92">
        <f t="shared" si="5"/>
        <v>201.53500000000003</v>
      </c>
      <c r="H12" s="93">
        <f t="shared" si="3"/>
        <v>2.1350000000000193</v>
      </c>
      <c r="I12" s="92">
        <f t="shared" si="5"/>
        <v>207.817</v>
      </c>
      <c r="J12" s="93">
        <f t="shared" si="4"/>
        <v>6.281999999999982</v>
      </c>
      <c r="K12" s="154"/>
      <c r="L12" s="155"/>
    </row>
    <row r="13" spans="2:12" ht="13.5" thickBot="1">
      <c r="B13" s="56"/>
      <c r="C13" s="57" t="s">
        <v>52</v>
      </c>
      <c r="D13" s="87">
        <v>261.4</v>
      </c>
      <c r="E13" s="86">
        <v>109</v>
      </c>
      <c r="F13" s="88">
        <f t="shared" si="2"/>
        <v>-152.39999999999998</v>
      </c>
      <c r="G13" s="90">
        <f>79.519+10.081+24.32</f>
        <v>113.92000000000002</v>
      </c>
      <c r="H13" s="89">
        <f t="shared" si="3"/>
        <v>4.920000000000016</v>
      </c>
      <c r="I13" s="90">
        <f>85.085+10.081+25.02</f>
        <v>120.18599999999999</v>
      </c>
      <c r="J13" s="89">
        <f t="shared" si="4"/>
        <v>6.265999999999977</v>
      </c>
      <c r="K13" s="154"/>
      <c r="L13" s="155"/>
    </row>
    <row r="14" spans="2:12" ht="13.5" thickBot="1">
      <c r="B14" s="56"/>
      <c r="C14" s="57" t="s">
        <v>53</v>
      </c>
      <c r="D14" s="87">
        <v>275.3</v>
      </c>
      <c r="E14" s="86">
        <v>90.4</v>
      </c>
      <c r="F14" s="88">
        <f t="shared" si="2"/>
        <v>-184.9</v>
      </c>
      <c r="G14" s="90">
        <f>86.815+0.8</f>
        <v>87.615</v>
      </c>
      <c r="H14" s="89">
        <f t="shared" si="3"/>
        <v>-2.785000000000011</v>
      </c>
      <c r="I14" s="90">
        <f>86.831+0.8</f>
        <v>87.631</v>
      </c>
      <c r="J14" s="89">
        <f t="shared" si="4"/>
        <v>0.016000000000005343</v>
      </c>
      <c r="K14" s="154"/>
      <c r="L14" s="155"/>
    </row>
    <row r="15" spans="2:12" ht="13.5" thickBot="1">
      <c r="B15" s="56"/>
      <c r="C15" s="57" t="s">
        <v>54</v>
      </c>
      <c r="D15" s="87"/>
      <c r="E15" s="87"/>
      <c r="F15" s="88">
        <f t="shared" si="2"/>
        <v>0</v>
      </c>
      <c r="G15" s="88"/>
      <c r="H15" s="89">
        <f t="shared" si="3"/>
        <v>0</v>
      </c>
      <c r="I15" s="88"/>
      <c r="J15" s="89">
        <f t="shared" si="4"/>
        <v>0</v>
      </c>
      <c r="K15" s="154"/>
      <c r="L15" s="155"/>
    </row>
    <row r="16" spans="2:12" ht="13.5" thickBot="1">
      <c r="B16" s="58"/>
      <c r="C16" s="59"/>
      <c r="D16" s="94"/>
      <c r="E16" s="94"/>
      <c r="F16" s="95">
        <f t="shared" si="2"/>
        <v>0</v>
      </c>
      <c r="G16" s="95"/>
      <c r="H16" s="96">
        <f t="shared" si="3"/>
        <v>0</v>
      </c>
      <c r="I16" s="95"/>
      <c r="J16" s="96"/>
      <c r="K16" s="154"/>
      <c r="L16" s="155"/>
    </row>
    <row r="17" spans="2:12" ht="13.5" thickBot="1">
      <c r="B17" s="50">
        <v>2</v>
      </c>
      <c r="C17" s="55" t="s">
        <v>75</v>
      </c>
      <c r="D17" s="91">
        <f aca="true" t="shared" si="6" ref="D17:I17">+D18+D19+D20</f>
        <v>0</v>
      </c>
      <c r="E17" s="91">
        <f t="shared" si="6"/>
        <v>0</v>
      </c>
      <c r="F17" s="92">
        <f t="shared" si="2"/>
        <v>0</v>
      </c>
      <c r="G17" s="92">
        <f t="shared" si="6"/>
        <v>0</v>
      </c>
      <c r="H17" s="93">
        <f t="shared" si="3"/>
        <v>0</v>
      </c>
      <c r="I17" s="92">
        <f t="shared" si="6"/>
        <v>0</v>
      </c>
      <c r="J17" s="93">
        <f t="shared" si="4"/>
        <v>0</v>
      </c>
      <c r="K17" s="154"/>
      <c r="L17" s="155"/>
    </row>
    <row r="18" spans="2:12" ht="13.5" thickBot="1">
      <c r="B18" s="58"/>
      <c r="C18" s="59" t="s">
        <v>52</v>
      </c>
      <c r="D18" s="94"/>
      <c r="E18" s="94"/>
      <c r="F18" s="95">
        <f t="shared" si="2"/>
        <v>0</v>
      </c>
      <c r="G18" s="95"/>
      <c r="H18" s="96">
        <f t="shared" si="3"/>
        <v>0</v>
      </c>
      <c r="I18" s="95"/>
      <c r="J18" s="96">
        <f t="shared" si="4"/>
        <v>0</v>
      </c>
      <c r="K18" s="154"/>
      <c r="L18" s="155"/>
    </row>
    <row r="19" spans="2:12" ht="13.5" thickBot="1">
      <c r="B19" s="58"/>
      <c r="C19" s="59" t="s">
        <v>53</v>
      </c>
      <c r="D19" s="94"/>
      <c r="E19" s="94"/>
      <c r="F19" s="95">
        <f t="shared" si="2"/>
        <v>0</v>
      </c>
      <c r="G19" s="95"/>
      <c r="H19" s="96">
        <f t="shared" si="3"/>
        <v>0</v>
      </c>
      <c r="I19" s="95"/>
      <c r="J19" s="96">
        <f t="shared" si="4"/>
        <v>0</v>
      </c>
      <c r="K19" s="154"/>
      <c r="L19" s="155"/>
    </row>
    <row r="20" spans="2:12" ht="13.5" thickBot="1">
      <c r="B20" s="58"/>
      <c r="C20" s="59" t="s">
        <v>54</v>
      </c>
      <c r="D20" s="94"/>
      <c r="E20" s="94"/>
      <c r="F20" s="95">
        <f t="shared" si="2"/>
        <v>0</v>
      </c>
      <c r="G20" s="95"/>
      <c r="H20" s="96">
        <f t="shared" si="3"/>
        <v>0</v>
      </c>
      <c r="I20" s="95"/>
      <c r="J20" s="96">
        <f t="shared" si="4"/>
        <v>0</v>
      </c>
      <c r="K20" s="154"/>
      <c r="L20" s="155"/>
    </row>
    <row r="21" spans="2:12" ht="13.5" thickBot="1">
      <c r="B21" s="58"/>
      <c r="C21" s="60" t="s">
        <v>76</v>
      </c>
      <c r="D21" s="94"/>
      <c r="E21" s="94"/>
      <c r="F21" s="95">
        <f t="shared" si="2"/>
        <v>0</v>
      </c>
      <c r="G21" s="95"/>
      <c r="H21" s="96">
        <f t="shared" si="3"/>
        <v>0</v>
      </c>
      <c r="I21" s="95"/>
      <c r="J21" s="96">
        <f t="shared" si="4"/>
        <v>0</v>
      </c>
      <c r="K21" s="154"/>
      <c r="L21" s="155"/>
    </row>
    <row r="22" spans="2:12" ht="13.5" thickBot="1">
      <c r="B22" s="58" t="s">
        <v>77</v>
      </c>
      <c r="C22" s="61" t="s">
        <v>43</v>
      </c>
      <c r="D22" s="94"/>
      <c r="E22" s="94"/>
      <c r="F22" s="95">
        <f t="shared" si="2"/>
        <v>0</v>
      </c>
      <c r="G22" s="95"/>
      <c r="H22" s="96">
        <f t="shared" si="3"/>
        <v>0</v>
      </c>
      <c r="I22" s="95"/>
      <c r="J22" s="96">
        <f t="shared" si="4"/>
        <v>0</v>
      </c>
      <c r="K22" s="154"/>
      <c r="L22" s="155"/>
    </row>
    <row r="23" spans="2:12" ht="13.5" thickBot="1">
      <c r="B23" s="58" t="s">
        <v>78</v>
      </c>
      <c r="C23" s="61" t="s">
        <v>44</v>
      </c>
      <c r="D23" s="94"/>
      <c r="E23" s="94"/>
      <c r="F23" s="95">
        <f t="shared" si="2"/>
        <v>0</v>
      </c>
      <c r="G23" s="95"/>
      <c r="H23" s="96">
        <f t="shared" si="3"/>
        <v>0</v>
      </c>
      <c r="I23" s="95"/>
      <c r="J23" s="96">
        <f t="shared" si="4"/>
        <v>0</v>
      </c>
      <c r="K23" s="154"/>
      <c r="L23" s="155"/>
    </row>
    <row r="24" spans="2:12" ht="13.5" thickBot="1">
      <c r="B24" s="58" t="s">
        <v>79</v>
      </c>
      <c r="C24" s="61" t="s">
        <v>45</v>
      </c>
      <c r="D24" s="94"/>
      <c r="E24" s="94"/>
      <c r="F24" s="95">
        <f t="shared" si="2"/>
        <v>0</v>
      </c>
      <c r="G24" s="95"/>
      <c r="H24" s="96">
        <f t="shared" si="3"/>
        <v>0</v>
      </c>
      <c r="I24" s="95"/>
      <c r="J24" s="96">
        <f t="shared" si="4"/>
        <v>0</v>
      </c>
      <c r="K24" s="154"/>
      <c r="L24" s="155"/>
    </row>
    <row r="25" spans="2:12" ht="13.5" thickBot="1">
      <c r="B25" s="53"/>
      <c r="C25" s="62"/>
      <c r="D25" s="94"/>
      <c r="E25" s="94"/>
      <c r="F25" s="95"/>
      <c r="G25" s="95"/>
      <c r="H25" s="96"/>
      <c r="I25" s="95"/>
      <c r="J25" s="96"/>
      <c r="K25" s="154"/>
      <c r="L25" s="155"/>
    </row>
    <row r="26" spans="2:12" ht="13.5" thickBot="1">
      <c r="B26" s="53"/>
      <c r="C26" s="63" t="s">
        <v>80</v>
      </c>
      <c r="D26" s="94"/>
      <c r="E26" s="94"/>
      <c r="F26" s="95"/>
      <c r="G26" s="95"/>
      <c r="H26" s="96"/>
      <c r="I26" s="95"/>
      <c r="J26" s="96"/>
      <c r="K26" s="154"/>
      <c r="L26" s="155"/>
    </row>
    <row r="27" spans="2:12" ht="13.5" thickBot="1">
      <c r="B27" s="50" t="s">
        <v>41</v>
      </c>
      <c r="C27" s="51" t="s">
        <v>42</v>
      </c>
      <c r="D27" s="91">
        <f aca="true" t="shared" si="7" ref="D27:I27">+D28+D29+D30</f>
        <v>0</v>
      </c>
      <c r="E27" s="91">
        <f t="shared" si="7"/>
        <v>0</v>
      </c>
      <c r="F27" s="92">
        <f t="shared" si="2"/>
        <v>0</v>
      </c>
      <c r="G27" s="92">
        <f t="shared" si="7"/>
        <v>0</v>
      </c>
      <c r="H27" s="93">
        <f t="shared" si="3"/>
        <v>0</v>
      </c>
      <c r="I27" s="92">
        <f t="shared" si="7"/>
        <v>0</v>
      </c>
      <c r="J27" s="93">
        <f t="shared" si="4"/>
        <v>0</v>
      </c>
      <c r="K27" s="154"/>
      <c r="L27" s="155"/>
    </row>
    <row r="28" spans="2:12" ht="13.5" thickBot="1">
      <c r="B28" s="53"/>
      <c r="C28" s="60" t="s">
        <v>81</v>
      </c>
      <c r="D28" s="94">
        <v>0</v>
      </c>
      <c r="E28" s="94">
        <v>0</v>
      </c>
      <c r="F28" s="95">
        <f t="shared" si="2"/>
        <v>0</v>
      </c>
      <c r="G28" s="95">
        <v>0</v>
      </c>
      <c r="H28" s="96">
        <f t="shared" si="3"/>
        <v>0</v>
      </c>
      <c r="I28" s="95">
        <v>0</v>
      </c>
      <c r="J28" s="96">
        <f t="shared" si="4"/>
        <v>0</v>
      </c>
      <c r="K28" s="154"/>
      <c r="L28" s="155"/>
    </row>
    <row r="29" spans="2:12" ht="13.5" thickBot="1">
      <c r="B29" s="53"/>
      <c r="C29" s="60" t="s">
        <v>82</v>
      </c>
      <c r="D29" s="94">
        <v>0</v>
      </c>
      <c r="E29" s="94">
        <v>0</v>
      </c>
      <c r="F29" s="95">
        <f t="shared" si="2"/>
        <v>0</v>
      </c>
      <c r="G29" s="95">
        <v>0</v>
      </c>
      <c r="H29" s="96">
        <f t="shared" si="3"/>
        <v>0</v>
      </c>
      <c r="I29" s="95">
        <v>0</v>
      </c>
      <c r="J29" s="96">
        <f t="shared" si="4"/>
        <v>0</v>
      </c>
      <c r="K29" s="154"/>
      <c r="L29" s="155"/>
    </row>
    <row r="30" spans="2:12" ht="13.5" thickBot="1">
      <c r="B30" s="53"/>
      <c r="C30" s="60" t="s">
        <v>83</v>
      </c>
      <c r="D30" s="94">
        <v>0</v>
      </c>
      <c r="E30" s="94">
        <v>0</v>
      </c>
      <c r="F30" s="95">
        <f t="shared" si="2"/>
        <v>0</v>
      </c>
      <c r="G30" s="95">
        <v>0</v>
      </c>
      <c r="H30" s="96">
        <f t="shared" si="3"/>
        <v>0</v>
      </c>
      <c r="I30" s="95">
        <v>0</v>
      </c>
      <c r="J30" s="96">
        <f t="shared" si="4"/>
        <v>0</v>
      </c>
      <c r="K30" s="154"/>
      <c r="L30" s="155"/>
    </row>
    <row r="31" spans="2:12" ht="13.5" thickBot="1">
      <c r="B31" s="53"/>
      <c r="C31" s="62"/>
      <c r="D31" s="94"/>
      <c r="E31" s="94"/>
      <c r="F31" s="95"/>
      <c r="G31" s="95"/>
      <c r="H31" s="96"/>
      <c r="I31" s="95"/>
      <c r="J31" s="96"/>
      <c r="K31" s="154"/>
      <c r="L31" s="155"/>
    </row>
    <row r="32" spans="2:12" ht="13.5" thickBot="1">
      <c r="B32" s="50" t="s">
        <v>46</v>
      </c>
      <c r="C32" s="51" t="s">
        <v>47</v>
      </c>
      <c r="D32" s="91">
        <f aca="true" t="shared" si="8" ref="D32:I32">+D33+D34+D35</f>
        <v>0</v>
      </c>
      <c r="E32" s="91">
        <f t="shared" si="8"/>
        <v>0</v>
      </c>
      <c r="F32" s="92">
        <f t="shared" si="2"/>
        <v>0</v>
      </c>
      <c r="G32" s="92">
        <f t="shared" si="8"/>
        <v>0</v>
      </c>
      <c r="H32" s="93">
        <f t="shared" si="3"/>
        <v>0</v>
      </c>
      <c r="I32" s="92">
        <f t="shared" si="8"/>
        <v>0</v>
      </c>
      <c r="J32" s="93">
        <f t="shared" si="4"/>
        <v>0</v>
      </c>
      <c r="K32" s="154"/>
      <c r="L32" s="155"/>
    </row>
    <row r="33" spans="2:12" ht="13.5" thickBot="1">
      <c r="B33" s="53"/>
      <c r="C33" s="60" t="s">
        <v>81</v>
      </c>
      <c r="D33" s="94">
        <v>0</v>
      </c>
      <c r="E33" s="94">
        <v>0</v>
      </c>
      <c r="F33" s="95">
        <f t="shared" si="2"/>
        <v>0</v>
      </c>
      <c r="G33" s="95">
        <v>0</v>
      </c>
      <c r="H33" s="96">
        <f t="shared" si="3"/>
        <v>0</v>
      </c>
      <c r="I33" s="95">
        <v>0</v>
      </c>
      <c r="J33" s="96">
        <f t="shared" si="4"/>
        <v>0</v>
      </c>
      <c r="K33" s="154"/>
      <c r="L33" s="155"/>
    </row>
    <row r="34" spans="2:12" ht="13.5" thickBot="1">
      <c r="B34" s="53"/>
      <c r="C34" s="60" t="s">
        <v>84</v>
      </c>
      <c r="D34" s="94">
        <v>0</v>
      </c>
      <c r="E34" s="94">
        <v>0</v>
      </c>
      <c r="F34" s="95">
        <f t="shared" si="2"/>
        <v>0</v>
      </c>
      <c r="G34" s="95">
        <v>0</v>
      </c>
      <c r="H34" s="96">
        <f t="shared" si="3"/>
        <v>0</v>
      </c>
      <c r="I34" s="95">
        <v>0</v>
      </c>
      <c r="J34" s="96">
        <f t="shared" si="4"/>
        <v>0</v>
      </c>
      <c r="K34" s="154"/>
      <c r="L34" s="155"/>
    </row>
    <row r="35" spans="2:12" ht="13.5" thickBot="1">
      <c r="B35" s="53"/>
      <c r="C35" s="60" t="s">
        <v>45</v>
      </c>
      <c r="D35" s="94">
        <v>0</v>
      </c>
      <c r="E35" s="94">
        <v>0</v>
      </c>
      <c r="F35" s="95">
        <f t="shared" si="2"/>
        <v>0</v>
      </c>
      <c r="G35" s="95">
        <v>0</v>
      </c>
      <c r="H35" s="96">
        <f t="shared" si="3"/>
        <v>0</v>
      </c>
      <c r="I35" s="95">
        <v>0</v>
      </c>
      <c r="J35" s="96">
        <f t="shared" si="4"/>
        <v>0</v>
      </c>
      <c r="K35" s="154"/>
      <c r="L35" s="155"/>
    </row>
    <row r="36" spans="2:12" ht="13.5" thickBot="1">
      <c r="B36" s="53"/>
      <c r="C36" s="62"/>
      <c r="D36" s="94"/>
      <c r="E36" s="94"/>
      <c r="F36" s="95"/>
      <c r="G36" s="95"/>
      <c r="H36" s="96"/>
      <c r="I36" s="95"/>
      <c r="J36" s="96"/>
      <c r="K36" s="154"/>
      <c r="L36" s="155"/>
    </row>
    <row r="37" spans="2:12" ht="13.5" thickBot="1">
      <c r="B37" s="50"/>
      <c r="C37" s="51" t="s">
        <v>48</v>
      </c>
      <c r="D37" s="91">
        <f aca="true" t="shared" si="9" ref="D37:I37">+D32+D27</f>
        <v>0</v>
      </c>
      <c r="E37" s="91">
        <f t="shared" si="9"/>
        <v>0</v>
      </c>
      <c r="F37" s="92">
        <f t="shared" si="2"/>
        <v>0</v>
      </c>
      <c r="G37" s="92">
        <f t="shared" si="9"/>
        <v>0</v>
      </c>
      <c r="H37" s="93">
        <f t="shared" si="3"/>
        <v>0</v>
      </c>
      <c r="I37" s="92">
        <f t="shared" si="9"/>
        <v>0</v>
      </c>
      <c r="J37" s="93">
        <f t="shared" si="4"/>
        <v>0</v>
      </c>
      <c r="K37" s="154"/>
      <c r="L37" s="155"/>
    </row>
    <row r="38" spans="2:12" ht="13.5" thickBot="1">
      <c r="B38" s="53"/>
      <c r="C38" s="48"/>
      <c r="D38" s="94"/>
      <c r="E38" s="94"/>
      <c r="F38" s="95"/>
      <c r="G38" s="95"/>
      <c r="H38" s="96">
        <f t="shared" si="3"/>
        <v>0</v>
      </c>
      <c r="I38" s="95"/>
      <c r="J38" s="96"/>
      <c r="K38" s="154"/>
      <c r="L38" s="155"/>
    </row>
    <row r="39" spans="2:12" ht="13.5" thickBot="1">
      <c r="B39" s="50"/>
      <c r="C39" s="51" t="s">
        <v>55</v>
      </c>
      <c r="D39" s="91">
        <f aca="true" t="shared" si="10" ref="D39:I39">+D27+D7</f>
        <v>536.7</v>
      </c>
      <c r="E39" s="91">
        <f t="shared" si="10"/>
        <v>199.4</v>
      </c>
      <c r="F39" s="92">
        <f t="shared" si="2"/>
        <v>-337.30000000000007</v>
      </c>
      <c r="G39" s="92">
        <f t="shared" si="10"/>
        <v>201.53500000000003</v>
      </c>
      <c r="H39" s="93">
        <f t="shared" si="3"/>
        <v>2.1350000000000193</v>
      </c>
      <c r="I39" s="92">
        <f t="shared" si="10"/>
        <v>207.817</v>
      </c>
      <c r="J39" s="93">
        <f t="shared" si="4"/>
        <v>6.281999999999982</v>
      </c>
      <c r="K39" s="154"/>
      <c r="L39" s="155"/>
    </row>
    <row r="40" spans="2:12" ht="13.5" thickBot="1">
      <c r="B40" s="53"/>
      <c r="C40" s="48"/>
      <c r="D40" s="94"/>
      <c r="E40" s="94"/>
      <c r="F40" s="95"/>
      <c r="G40" s="95"/>
      <c r="H40" s="96">
        <f t="shared" si="3"/>
        <v>0</v>
      </c>
      <c r="I40" s="95"/>
      <c r="J40" s="96"/>
      <c r="K40" s="154"/>
      <c r="L40" s="155"/>
    </row>
    <row r="41" spans="2:12" ht="13.5" thickBot="1">
      <c r="B41" s="50"/>
      <c r="C41" s="51" t="s">
        <v>49</v>
      </c>
      <c r="D41" s="91">
        <f aca="true" t="shared" si="11" ref="D41:I41">+D32+D27+D7</f>
        <v>536.7</v>
      </c>
      <c r="E41" s="91">
        <f t="shared" si="11"/>
        <v>199.4</v>
      </c>
      <c r="F41" s="92">
        <f t="shared" si="2"/>
        <v>-337.30000000000007</v>
      </c>
      <c r="G41" s="92">
        <f t="shared" si="11"/>
        <v>201.53500000000003</v>
      </c>
      <c r="H41" s="93">
        <f t="shared" si="3"/>
        <v>2.1350000000000193</v>
      </c>
      <c r="I41" s="92">
        <f t="shared" si="11"/>
        <v>207.817</v>
      </c>
      <c r="J41" s="93">
        <f t="shared" si="4"/>
        <v>6.281999999999982</v>
      </c>
      <c r="K41" s="154"/>
      <c r="L41" s="155"/>
    </row>
    <row r="42" spans="2:12" ht="13.5" thickBot="1">
      <c r="B42" s="53"/>
      <c r="C42" s="62"/>
      <c r="D42" s="54"/>
      <c r="E42" s="54"/>
      <c r="F42" s="67"/>
      <c r="G42" s="67"/>
      <c r="H42" s="69"/>
      <c r="I42" s="67"/>
      <c r="J42" s="69"/>
      <c r="K42" s="154"/>
      <c r="L42" s="155"/>
    </row>
    <row r="43" spans="2:12" ht="13.5" thickBot="1">
      <c r="B43" s="53"/>
      <c r="C43" s="62" t="s">
        <v>50</v>
      </c>
      <c r="D43" s="54">
        <v>18</v>
      </c>
      <c r="E43" s="101">
        <v>8</v>
      </c>
      <c r="F43" s="67">
        <f t="shared" si="2"/>
        <v>-10</v>
      </c>
      <c r="G43" s="102">
        <v>8</v>
      </c>
      <c r="H43" s="69">
        <f t="shared" si="3"/>
        <v>0</v>
      </c>
      <c r="I43" s="102">
        <v>8</v>
      </c>
      <c r="J43" s="69">
        <f t="shared" si="4"/>
        <v>0</v>
      </c>
      <c r="K43" s="154"/>
      <c r="L43" s="155"/>
    </row>
    <row r="44" spans="2:12" ht="13.5" hidden="1" thickBot="1">
      <c r="B44" s="53"/>
      <c r="C44" s="62" t="s">
        <v>51</v>
      </c>
      <c r="D44" s="54">
        <v>0</v>
      </c>
      <c r="E44" s="54">
        <v>0</v>
      </c>
      <c r="F44" s="67">
        <f t="shared" si="2"/>
        <v>0</v>
      </c>
      <c r="G44" s="67">
        <v>0</v>
      </c>
      <c r="H44" s="69">
        <f t="shared" si="3"/>
        <v>0</v>
      </c>
      <c r="I44" s="67">
        <v>0</v>
      </c>
      <c r="J44" s="69">
        <f t="shared" si="4"/>
        <v>0</v>
      </c>
      <c r="K44" s="154"/>
      <c r="L44" s="155"/>
    </row>
    <row r="45" spans="2:12" s="65" customFormat="1" ht="12.75">
      <c r="B45" s="64"/>
      <c r="C45" s="64"/>
      <c r="D45" s="64"/>
      <c r="E45" s="153"/>
      <c r="F45" s="153"/>
      <c r="G45" s="64"/>
      <c r="H45" s="153"/>
      <c r="I45" s="153"/>
      <c r="J45" s="153"/>
      <c r="K45" s="153"/>
      <c r="L45" s="64"/>
    </row>
    <row r="47" spans="2:3" ht="13.5">
      <c r="B47" s="71"/>
      <c r="C47" s="72"/>
    </row>
    <row r="48" spans="2:3" ht="13.5">
      <c r="B48" s="71"/>
      <c r="C48" s="72"/>
    </row>
  </sheetData>
  <sheetProtection password="C613" sheet="1" objects="1" scenarios="1"/>
  <mergeCells count="52">
    <mergeCell ref="K43:L43"/>
    <mergeCell ref="K44:L44"/>
    <mergeCell ref="E45:F45"/>
    <mergeCell ref="H45:I45"/>
    <mergeCell ref="J45:K45"/>
    <mergeCell ref="K39:L39"/>
    <mergeCell ref="K40:L40"/>
    <mergeCell ref="K41:L41"/>
    <mergeCell ref="K42:L42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K7:L7"/>
    <mergeCell ref="K8:L8"/>
    <mergeCell ref="K9:L9"/>
    <mergeCell ref="K10:L10"/>
    <mergeCell ref="B4:B5"/>
    <mergeCell ref="C4:C5"/>
    <mergeCell ref="K4:L5"/>
    <mergeCell ref="K6:L6"/>
    <mergeCell ref="F4:F5"/>
    <mergeCell ref="H4:H5"/>
    <mergeCell ref="J4:J5"/>
    <mergeCell ref="B2:H2"/>
    <mergeCell ref="E3:F3"/>
    <mergeCell ref="H3:I3"/>
    <mergeCell ref="J3:K3"/>
  </mergeCells>
  <printOptions/>
  <pageMargins left="0.2" right="0.18" top="1" bottom="1" header="0.5" footer="0.5"/>
  <pageSetup horizontalDpi="200" verticalDpi="2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2:L48"/>
  <sheetViews>
    <sheetView tabSelected="1" view="pageBreakPreview" zoomScaleSheetLayoutView="100" workbookViewId="0" topLeftCell="C6">
      <selection activeCell="I46" sqref="I46"/>
    </sheetView>
  </sheetViews>
  <sheetFormatPr defaultColWidth="9.140625" defaultRowHeight="12.75"/>
  <cols>
    <col min="1" max="1" width="0" style="0" hidden="1" customWidth="1"/>
    <col min="2" max="2" width="4.7109375" style="0" customWidth="1"/>
    <col min="3" max="3" width="58.140625" style="0" bestFit="1" customWidth="1"/>
    <col min="5" max="5" width="8.28125" style="0" customWidth="1"/>
    <col min="7" max="7" width="7.57421875" style="0" customWidth="1"/>
    <col min="8" max="8" width="7.28125" style="0" customWidth="1"/>
  </cols>
  <sheetData>
    <row r="2" spans="2:8" ht="15.75">
      <c r="B2" s="161" t="s">
        <v>33</v>
      </c>
      <c r="C2" s="161"/>
      <c r="D2" s="161"/>
      <c r="E2" s="161"/>
      <c r="F2" s="161"/>
      <c r="G2" s="161"/>
      <c r="H2" s="161"/>
    </row>
    <row r="3" spans="2:12" ht="13.5" thickBot="1">
      <c r="B3" s="1"/>
      <c r="C3" s="1"/>
      <c r="D3" s="1"/>
      <c r="E3" s="162"/>
      <c r="F3" s="162"/>
      <c r="G3" s="31"/>
      <c r="H3" s="162"/>
      <c r="I3" s="162"/>
      <c r="J3" s="156"/>
      <c r="K3" s="156"/>
      <c r="L3" s="1"/>
    </row>
    <row r="4" spans="2:12" ht="21.75">
      <c r="B4" s="157" t="s">
        <v>34</v>
      </c>
      <c r="C4" s="163" t="s">
        <v>90</v>
      </c>
      <c r="D4" s="12" t="s">
        <v>110</v>
      </c>
      <c r="E4" s="81" t="s">
        <v>72</v>
      </c>
      <c r="F4" s="132" t="s">
        <v>35</v>
      </c>
      <c r="G4" s="80" t="s">
        <v>72</v>
      </c>
      <c r="H4" s="132" t="s">
        <v>36</v>
      </c>
      <c r="I4" s="80" t="s">
        <v>72</v>
      </c>
      <c r="J4" s="132" t="s">
        <v>37</v>
      </c>
      <c r="K4" s="154"/>
      <c r="L4" s="155"/>
    </row>
    <row r="5" spans="2:12" ht="13.5" thickBot="1">
      <c r="B5" s="158"/>
      <c r="C5" s="164"/>
      <c r="D5" s="6" t="s">
        <v>71</v>
      </c>
      <c r="E5" s="6" t="s">
        <v>73</v>
      </c>
      <c r="F5" s="133"/>
      <c r="G5" s="82" t="s">
        <v>74</v>
      </c>
      <c r="H5" s="133"/>
      <c r="I5" s="82" t="s">
        <v>111</v>
      </c>
      <c r="J5" s="133"/>
      <c r="K5" s="154"/>
      <c r="L5" s="155"/>
    </row>
    <row r="6" spans="2:12" ht="13.5" thickBot="1">
      <c r="B6" s="47"/>
      <c r="C6" s="48"/>
      <c r="D6" s="49">
        <v>2</v>
      </c>
      <c r="E6" s="49">
        <v>3</v>
      </c>
      <c r="F6" s="66">
        <v>4</v>
      </c>
      <c r="G6" s="66">
        <v>5</v>
      </c>
      <c r="H6" s="68">
        <v>6</v>
      </c>
      <c r="I6" s="66">
        <v>7</v>
      </c>
      <c r="J6" s="70">
        <v>8</v>
      </c>
      <c r="K6" s="154"/>
      <c r="L6" s="155"/>
    </row>
    <row r="7" spans="2:12" ht="13.5" thickBot="1">
      <c r="B7" s="50" t="s">
        <v>38</v>
      </c>
      <c r="C7" s="51" t="s">
        <v>39</v>
      </c>
      <c r="D7" s="91">
        <f aca="true" t="shared" si="0" ref="D7:I7">+D8+D9+D10</f>
        <v>1340.4</v>
      </c>
      <c r="E7" s="91">
        <f t="shared" si="0"/>
        <v>1717.66</v>
      </c>
      <c r="F7" s="92">
        <f>+E7-D7</f>
        <v>377.26</v>
      </c>
      <c r="G7" s="92">
        <f t="shared" si="0"/>
        <v>1737.391</v>
      </c>
      <c r="H7" s="93">
        <f>+G7-E7</f>
        <v>19.730999999999995</v>
      </c>
      <c r="I7" s="92">
        <f t="shared" si="0"/>
        <v>1824.295</v>
      </c>
      <c r="J7" s="93">
        <f>+I7-G7</f>
        <v>86.904</v>
      </c>
      <c r="K7" s="154"/>
      <c r="L7" s="155"/>
    </row>
    <row r="8" spans="2:12" ht="13.5" thickBot="1">
      <c r="B8" s="50"/>
      <c r="C8" s="51" t="s">
        <v>52</v>
      </c>
      <c r="D8" s="87">
        <f aca="true" t="shared" si="1" ref="D8:I10">+D13+D18</f>
        <v>911.5</v>
      </c>
      <c r="E8" s="87">
        <f t="shared" si="1"/>
        <v>1119.19</v>
      </c>
      <c r="F8" s="92">
        <f aca="true" t="shared" si="2" ref="F8:F44">+E8-D8</f>
        <v>207.69000000000005</v>
      </c>
      <c r="G8" s="88">
        <f t="shared" si="1"/>
        <v>1164.471</v>
      </c>
      <c r="H8" s="93">
        <f aca="true" t="shared" si="3" ref="H8:H44">+G8-E8</f>
        <v>45.28099999999995</v>
      </c>
      <c r="I8" s="88">
        <f t="shared" si="1"/>
        <v>1230.768</v>
      </c>
      <c r="J8" s="93">
        <f aca="true" t="shared" si="4" ref="J8:J44">+I8-G8</f>
        <v>66.29700000000003</v>
      </c>
      <c r="K8" s="154"/>
      <c r="L8" s="155"/>
    </row>
    <row r="9" spans="2:12" ht="13.5" thickBot="1">
      <c r="B9" s="50"/>
      <c r="C9" s="51" t="s">
        <v>53</v>
      </c>
      <c r="D9" s="87">
        <f t="shared" si="1"/>
        <v>352.9</v>
      </c>
      <c r="E9" s="87">
        <f t="shared" si="1"/>
        <v>522.47</v>
      </c>
      <c r="F9" s="92">
        <f t="shared" si="2"/>
        <v>169.57000000000005</v>
      </c>
      <c r="G9" s="88">
        <f t="shared" si="1"/>
        <v>522.782</v>
      </c>
      <c r="H9" s="93">
        <f t="shared" si="3"/>
        <v>0.3120000000000118</v>
      </c>
      <c r="I9" s="88">
        <f t="shared" si="1"/>
        <v>523.527</v>
      </c>
      <c r="J9" s="93">
        <f t="shared" si="4"/>
        <v>0.7450000000000045</v>
      </c>
      <c r="K9" s="154"/>
      <c r="L9" s="155"/>
    </row>
    <row r="10" spans="2:12" ht="13.5" thickBot="1">
      <c r="B10" s="50"/>
      <c r="C10" s="51" t="s">
        <v>54</v>
      </c>
      <c r="D10" s="87">
        <f t="shared" si="1"/>
        <v>76</v>
      </c>
      <c r="E10" s="87">
        <f t="shared" si="1"/>
        <v>76</v>
      </c>
      <c r="F10" s="92">
        <f t="shared" si="2"/>
        <v>0</v>
      </c>
      <c r="G10" s="88">
        <f t="shared" si="1"/>
        <v>50.138</v>
      </c>
      <c r="H10" s="93">
        <f t="shared" si="3"/>
        <v>-25.862000000000002</v>
      </c>
      <c r="I10" s="88">
        <f t="shared" si="1"/>
        <v>70</v>
      </c>
      <c r="J10" s="93">
        <f t="shared" si="4"/>
        <v>19.862000000000002</v>
      </c>
      <c r="K10" s="154"/>
      <c r="L10" s="155"/>
    </row>
    <row r="11" spans="2:12" ht="13.5" thickBot="1">
      <c r="B11" s="53"/>
      <c r="C11" s="48"/>
      <c r="D11" s="94"/>
      <c r="E11" s="94"/>
      <c r="F11" s="95">
        <f t="shared" si="2"/>
        <v>0</v>
      </c>
      <c r="G11" s="95"/>
      <c r="H11" s="96">
        <f t="shared" si="3"/>
        <v>0</v>
      </c>
      <c r="I11" s="95"/>
      <c r="J11" s="96"/>
      <c r="K11" s="154"/>
      <c r="L11" s="155"/>
    </row>
    <row r="12" spans="2:12" ht="13.5" thickBot="1">
      <c r="B12" s="50">
        <v>1</v>
      </c>
      <c r="C12" s="55" t="s">
        <v>40</v>
      </c>
      <c r="D12" s="91">
        <f aca="true" t="shared" si="5" ref="D12:I12">+D13+D14+D15</f>
        <v>1340.4</v>
      </c>
      <c r="E12" s="91">
        <f t="shared" si="5"/>
        <v>1717.66</v>
      </c>
      <c r="F12" s="92">
        <f t="shared" si="2"/>
        <v>377.26</v>
      </c>
      <c r="G12" s="92">
        <f t="shared" si="5"/>
        <v>1737.391</v>
      </c>
      <c r="H12" s="93">
        <f t="shared" si="3"/>
        <v>19.730999999999995</v>
      </c>
      <c r="I12" s="92">
        <f t="shared" si="5"/>
        <v>1824.295</v>
      </c>
      <c r="J12" s="93">
        <f t="shared" si="4"/>
        <v>86.904</v>
      </c>
      <c r="K12" s="154"/>
      <c r="L12" s="155"/>
    </row>
    <row r="13" spans="2:12" ht="13.5" thickBot="1">
      <c r="B13" s="56"/>
      <c r="C13" s="57" t="s">
        <v>52</v>
      </c>
      <c r="D13" s="87">
        <v>911.5</v>
      </c>
      <c r="E13" s="86">
        <v>1119.19</v>
      </c>
      <c r="F13" s="88">
        <f t="shared" si="2"/>
        <v>207.69000000000005</v>
      </c>
      <c r="G13" s="90">
        <v>1164.471</v>
      </c>
      <c r="H13" s="89">
        <f t="shared" si="3"/>
        <v>45.28099999999995</v>
      </c>
      <c r="I13" s="90">
        <v>1230.768</v>
      </c>
      <c r="J13" s="89">
        <f t="shared" si="4"/>
        <v>66.29700000000003</v>
      </c>
      <c r="K13" s="154"/>
      <c r="L13" s="155"/>
    </row>
    <row r="14" spans="2:12" ht="13.5" thickBot="1">
      <c r="B14" s="56"/>
      <c r="C14" s="57" t="s">
        <v>53</v>
      </c>
      <c r="D14" s="87">
        <v>352.9</v>
      </c>
      <c r="E14" s="86">
        <v>522.47</v>
      </c>
      <c r="F14" s="88">
        <f t="shared" si="2"/>
        <v>169.57000000000005</v>
      </c>
      <c r="G14" s="90">
        <v>522.782</v>
      </c>
      <c r="H14" s="89">
        <f t="shared" si="3"/>
        <v>0.3120000000000118</v>
      </c>
      <c r="I14" s="90">
        <v>523.527</v>
      </c>
      <c r="J14" s="89">
        <f t="shared" si="4"/>
        <v>0.7450000000000045</v>
      </c>
      <c r="K14" s="154"/>
      <c r="L14" s="155"/>
    </row>
    <row r="15" spans="2:12" ht="13.5" thickBot="1">
      <c r="B15" s="56"/>
      <c r="C15" s="57" t="s">
        <v>54</v>
      </c>
      <c r="D15" s="87">
        <v>76</v>
      </c>
      <c r="E15" s="86">
        <v>76</v>
      </c>
      <c r="F15" s="88">
        <f t="shared" si="2"/>
        <v>0</v>
      </c>
      <c r="G15" s="90">
        <v>50.138</v>
      </c>
      <c r="H15" s="89">
        <f t="shared" si="3"/>
        <v>-25.862000000000002</v>
      </c>
      <c r="I15" s="90">
        <v>70</v>
      </c>
      <c r="J15" s="89">
        <f t="shared" si="4"/>
        <v>19.862000000000002</v>
      </c>
      <c r="K15" s="154"/>
      <c r="L15" s="155"/>
    </row>
    <row r="16" spans="2:12" ht="13.5" thickBot="1">
      <c r="B16" s="58"/>
      <c r="C16" s="59"/>
      <c r="D16" s="94"/>
      <c r="E16" s="94"/>
      <c r="F16" s="95">
        <f t="shared" si="2"/>
        <v>0</v>
      </c>
      <c r="G16" s="95"/>
      <c r="H16" s="96">
        <f t="shared" si="3"/>
        <v>0</v>
      </c>
      <c r="I16" s="95"/>
      <c r="J16" s="96"/>
      <c r="K16" s="154"/>
      <c r="L16" s="155"/>
    </row>
    <row r="17" spans="2:12" ht="13.5" thickBot="1">
      <c r="B17" s="50">
        <v>2</v>
      </c>
      <c r="C17" s="55" t="s">
        <v>75</v>
      </c>
      <c r="D17" s="91">
        <f aca="true" t="shared" si="6" ref="D17:I17">+D18+D19+D20</f>
        <v>0</v>
      </c>
      <c r="E17" s="91">
        <f t="shared" si="6"/>
        <v>0</v>
      </c>
      <c r="F17" s="92">
        <f t="shared" si="2"/>
        <v>0</v>
      </c>
      <c r="G17" s="92">
        <f t="shared" si="6"/>
        <v>0</v>
      </c>
      <c r="H17" s="93">
        <f t="shared" si="3"/>
        <v>0</v>
      </c>
      <c r="I17" s="92">
        <f t="shared" si="6"/>
        <v>0</v>
      </c>
      <c r="J17" s="93">
        <f t="shared" si="4"/>
        <v>0</v>
      </c>
      <c r="K17" s="154"/>
      <c r="L17" s="155"/>
    </row>
    <row r="18" spans="2:12" ht="13.5" thickBot="1">
      <c r="B18" s="58"/>
      <c r="C18" s="59" t="s">
        <v>52</v>
      </c>
      <c r="D18" s="94"/>
      <c r="E18" s="94"/>
      <c r="F18" s="95">
        <f t="shared" si="2"/>
        <v>0</v>
      </c>
      <c r="G18" s="95"/>
      <c r="H18" s="96">
        <f t="shared" si="3"/>
        <v>0</v>
      </c>
      <c r="I18" s="95"/>
      <c r="J18" s="96">
        <f t="shared" si="4"/>
        <v>0</v>
      </c>
      <c r="K18" s="154"/>
      <c r="L18" s="155"/>
    </row>
    <row r="19" spans="2:12" ht="13.5" thickBot="1">
      <c r="B19" s="58"/>
      <c r="C19" s="59" t="s">
        <v>53</v>
      </c>
      <c r="D19" s="94"/>
      <c r="E19" s="94"/>
      <c r="F19" s="95">
        <f t="shared" si="2"/>
        <v>0</v>
      </c>
      <c r="G19" s="95"/>
      <c r="H19" s="96">
        <f t="shared" si="3"/>
        <v>0</v>
      </c>
      <c r="I19" s="95"/>
      <c r="J19" s="96">
        <f t="shared" si="4"/>
        <v>0</v>
      </c>
      <c r="K19" s="154"/>
      <c r="L19" s="155"/>
    </row>
    <row r="20" spans="2:12" ht="13.5" thickBot="1">
      <c r="B20" s="58"/>
      <c r="C20" s="59" t="s">
        <v>54</v>
      </c>
      <c r="D20" s="94"/>
      <c r="E20" s="94"/>
      <c r="F20" s="95">
        <f t="shared" si="2"/>
        <v>0</v>
      </c>
      <c r="G20" s="95"/>
      <c r="H20" s="96">
        <f t="shared" si="3"/>
        <v>0</v>
      </c>
      <c r="I20" s="95"/>
      <c r="J20" s="96">
        <f t="shared" si="4"/>
        <v>0</v>
      </c>
      <c r="K20" s="154"/>
      <c r="L20" s="155"/>
    </row>
    <row r="21" spans="2:12" ht="13.5" thickBot="1">
      <c r="B21" s="58"/>
      <c r="C21" s="60" t="s">
        <v>76</v>
      </c>
      <c r="D21" s="94"/>
      <c r="E21" s="94"/>
      <c r="F21" s="95">
        <f t="shared" si="2"/>
        <v>0</v>
      </c>
      <c r="G21" s="95"/>
      <c r="H21" s="96">
        <f t="shared" si="3"/>
        <v>0</v>
      </c>
      <c r="I21" s="95"/>
      <c r="J21" s="96">
        <f t="shared" si="4"/>
        <v>0</v>
      </c>
      <c r="K21" s="154"/>
      <c r="L21" s="155"/>
    </row>
    <row r="22" spans="2:12" ht="13.5" thickBot="1">
      <c r="B22" s="58" t="s">
        <v>77</v>
      </c>
      <c r="C22" s="61" t="s">
        <v>43</v>
      </c>
      <c r="D22" s="94"/>
      <c r="E22" s="94"/>
      <c r="F22" s="95">
        <f t="shared" si="2"/>
        <v>0</v>
      </c>
      <c r="G22" s="95"/>
      <c r="H22" s="96">
        <f t="shared" si="3"/>
        <v>0</v>
      </c>
      <c r="I22" s="95"/>
      <c r="J22" s="96">
        <f t="shared" si="4"/>
        <v>0</v>
      </c>
      <c r="K22" s="154"/>
      <c r="L22" s="155"/>
    </row>
    <row r="23" spans="2:12" ht="13.5" thickBot="1">
      <c r="B23" s="58" t="s">
        <v>78</v>
      </c>
      <c r="C23" s="61" t="s">
        <v>44</v>
      </c>
      <c r="D23" s="94"/>
      <c r="E23" s="94"/>
      <c r="F23" s="95">
        <f t="shared" si="2"/>
        <v>0</v>
      </c>
      <c r="G23" s="95"/>
      <c r="H23" s="96">
        <f t="shared" si="3"/>
        <v>0</v>
      </c>
      <c r="I23" s="95"/>
      <c r="J23" s="96">
        <f t="shared" si="4"/>
        <v>0</v>
      </c>
      <c r="K23" s="154"/>
      <c r="L23" s="155"/>
    </row>
    <row r="24" spans="2:12" ht="13.5" thickBot="1">
      <c r="B24" s="58" t="s">
        <v>79</v>
      </c>
      <c r="C24" s="61" t="s">
        <v>45</v>
      </c>
      <c r="D24" s="94"/>
      <c r="E24" s="94"/>
      <c r="F24" s="95">
        <f t="shared" si="2"/>
        <v>0</v>
      </c>
      <c r="G24" s="95"/>
      <c r="H24" s="96">
        <f t="shared" si="3"/>
        <v>0</v>
      </c>
      <c r="I24" s="95"/>
      <c r="J24" s="96">
        <f t="shared" si="4"/>
        <v>0</v>
      </c>
      <c r="K24" s="154"/>
      <c r="L24" s="155"/>
    </row>
    <row r="25" spans="2:12" ht="13.5" thickBot="1">
      <c r="B25" s="53"/>
      <c r="C25" s="62"/>
      <c r="D25" s="94"/>
      <c r="E25" s="94"/>
      <c r="F25" s="95"/>
      <c r="G25" s="95"/>
      <c r="H25" s="96"/>
      <c r="I25" s="95"/>
      <c r="J25" s="96"/>
      <c r="K25" s="154"/>
      <c r="L25" s="155"/>
    </row>
    <row r="26" spans="2:12" ht="13.5" thickBot="1">
      <c r="B26" s="53"/>
      <c r="C26" s="63" t="s">
        <v>80</v>
      </c>
      <c r="D26" s="94"/>
      <c r="E26" s="94"/>
      <c r="F26" s="95"/>
      <c r="G26" s="95"/>
      <c r="H26" s="96"/>
      <c r="I26" s="95"/>
      <c r="J26" s="96"/>
      <c r="K26" s="154"/>
      <c r="L26" s="155"/>
    </row>
    <row r="27" spans="2:12" ht="13.5" thickBot="1">
      <c r="B27" s="50" t="s">
        <v>41</v>
      </c>
      <c r="C27" s="51" t="s">
        <v>42</v>
      </c>
      <c r="D27" s="91">
        <f aca="true" t="shared" si="7" ref="D27:I27">+D28+D29+D30</f>
        <v>0</v>
      </c>
      <c r="E27" s="91">
        <f t="shared" si="7"/>
        <v>0</v>
      </c>
      <c r="F27" s="92">
        <f t="shared" si="2"/>
        <v>0</v>
      </c>
      <c r="G27" s="92">
        <f t="shared" si="7"/>
        <v>0</v>
      </c>
      <c r="H27" s="93">
        <f t="shared" si="3"/>
        <v>0</v>
      </c>
      <c r="I27" s="92">
        <f t="shared" si="7"/>
        <v>0</v>
      </c>
      <c r="J27" s="93">
        <f t="shared" si="4"/>
        <v>0</v>
      </c>
      <c r="K27" s="154"/>
      <c r="L27" s="155"/>
    </row>
    <row r="28" spans="2:12" ht="13.5" thickBot="1">
      <c r="B28" s="53"/>
      <c r="C28" s="60" t="s">
        <v>81</v>
      </c>
      <c r="D28" s="94">
        <v>0</v>
      </c>
      <c r="E28" s="94">
        <v>0</v>
      </c>
      <c r="F28" s="95">
        <f t="shared" si="2"/>
        <v>0</v>
      </c>
      <c r="G28" s="95">
        <v>0</v>
      </c>
      <c r="H28" s="96">
        <f t="shared" si="3"/>
        <v>0</v>
      </c>
      <c r="I28" s="95">
        <v>0</v>
      </c>
      <c r="J28" s="96">
        <f t="shared" si="4"/>
        <v>0</v>
      </c>
      <c r="K28" s="154"/>
      <c r="L28" s="155"/>
    </row>
    <row r="29" spans="2:12" ht="13.5" thickBot="1">
      <c r="B29" s="53"/>
      <c r="C29" s="60" t="s">
        <v>82</v>
      </c>
      <c r="D29" s="94">
        <v>0</v>
      </c>
      <c r="E29" s="94">
        <v>0</v>
      </c>
      <c r="F29" s="95">
        <f t="shared" si="2"/>
        <v>0</v>
      </c>
      <c r="G29" s="95">
        <v>0</v>
      </c>
      <c r="H29" s="96">
        <f t="shared" si="3"/>
        <v>0</v>
      </c>
      <c r="I29" s="95">
        <v>0</v>
      </c>
      <c r="J29" s="96">
        <f t="shared" si="4"/>
        <v>0</v>
      </c>
      <c r="K29" s="154"/>
      <c r="L29" s="155"/>
    </row>
    <row r="30" spans="2:12" ht="13.5" thickBot="1">
      <c r="B30" s="53"/>
      <c r="C30" s="60" t="s">
        <v>83</v>
      </c>
      <c r="D30" s="94">
        <v>0</v>
      </c>
      <c r="E30" s="94">
        <v>0</v>
      </c>
      <c r="F30" s="95">
        <f t="shared" si="2"/>
        <v>0</v>
      </c>
      <c r="G30" s="95">
        <v>0</v>
      </c>
      <c r="H30" s="96">
        <f t="shared" si="3"/>
        <v>0</v>
      </c>
      <c r="I30" s="95">
        <v>0</v>
      </c>
      <c r="J30" s="96">
        <f t="shared" si="4"/>
        <v>0</v>
      </c>
      <c r="K30" s="154"/>
      <c r="L30" s="155"/>
    </row>
    <row r="31" spans="2:12" ht="13.5" thickBot="1">
      <c r="B31" s="53"/>
      <c r="C31" s="62"/>
      <c r="D31" s="94"/>
      <c r="E31" s="94"/>
      <c r="F31" s="95"/>
      <c r="G31" s="95"/>
      <c r="H31" s="96"/>
      <c r="I31" s="95"/>
      <c r="J31" s="96"/>
      <c r="K31" s="154"/>
      <c r="L31" s="155"/>
    </row>
    <row r="32" spans="2:12" ht="13.5" thickBot="1">
      <c r="B32" s="50" t="s">
        <v>46</v>
      </c>
      <c r="C32" s="51" t="s">
        <v>47</v>
      </c>
      <c r="D32" s="91">
        <f aca="true" t="shared" si="8" ref="D32:I32">+D33+D34+D35</f>
        <v>0</v>
      </c>
      <c r="E32" s="91">
        <f t="shared" si="8"/>
        <v>0</v>
      </c>
      <c r="F32" s="92">
        <f t="shared" si="2"/>
        <v>0</v>
      </c>
      <c r="G32" s="92">
        <f t="shared" si="8"/>
        <v>0</v>
      </c>
      <c r="H32" s="93">
        <f t="shared" si="3"/>
        <v>0</v>
      </c>
      <c r="I32" s="92">
        <f t="shared" si="8"/>
        <v>0</v>
      </c>
      <c r="J32" s="93">
        <f t="shared" si="4"/>
        <v>0</v>
      </c>
      <c r="K32" s="154"/>
      <c r="L32" s="155"/>
    </row>
    <row r="33" spans="2:12" ht="13.5" thickBot="1">
      <c r="B33" s="53"/>
      <c r="C33" s="60" t="s">
        <v>81</v>
      </c>
      <c r="D33" s="94">
        <v>0</v>
      </c>
      <c r="E33" s="94">
        <v>0</v>
      </c>
      <c r="F33" s="95">
        <f t="shared" si="2"/>
        <v>0</v>
      </c>
      <c r="G33" s="95">
        <v>0</v>
      </c>
      <c r="H33" s="96">
        <f t="shared" si="3"/>
        <v>0</v>
      </c>
      <c r="I33" s="95">
        <v>0</v>
      </c>
      <c r="J33" s="96">
        <f t="shared" si="4"/>
        <v>0</v>
      </c>
      <c r="K33" s="154"/>
      <c r="L33" s="155"/>
    </row>
    <row r="34" spans="2:12" ht="13.5" thickBot="1">
      <c r="B34" s="53"/>
      <c r="C34" s="60" t="s">
        <v>84</v>
      </c>
      <c r="D34" s="94">
        <v>0</v>
      </c>
      <c r="E34" s="94">
        <v>0</v>
      </c>
      <c r="F34" s="95">
        <f t="shared" si="2"/>
        <v>0</v>
      </c>
      <c r="G34" s="95">
        <v>0</v>
      </c>
      <c r="H34" s="96">
        <f t="shared" si="3"/>
        <v>0</v>
      </c>
      <c r="I34" s="95">
        <v>0</v>
      </c>
      <c r="J34" s="96">
        <f t="shared" si="4"/>
        <v>0</v>
      </c>
      <c r="K34" s="154"/>
      <c r="L34" s="155"/>
    </row>
    <row r="35" spans="2:12" ht="13.5" thickBot="1">
      <c r="B35" s="53"/>
      <c r="C35" s="60" t="s">
        <v>45</v>
      </c>
      <c r="D35" s="94">
        <v>0</v>
      </c>
      <c r="E35" s="94">
        <v>0</v>
      </c>
      <c r="F35" s="95">
        <f t="shared" si="2"/>
        <v>0</v>
      </c>
      <c r="G35" s="95">
        <v>0</v>
      </c>
      <c r="H35" s="96">
        <f t="shared" si="3"/>
        <v>0</v>
      </c>
      <c r="I35" s="95">
        <v>0</v>
      </c>
      <c r="J35" s="96">
        <f t="shared" si="4"/>
        <v>0</v>
      </c>
      <c r="K35" s="154"/>
      <c r="L35" s="155"/>
    </row>
    <row r="36" spans="2:12" ht="13.5" thickBot="1">
      <c r="B36" s="53"/>
      <c r="C36" s="62"/>
      <c r="D36" s="94"/>
      <c r="E36" s="94"/>
      <c r="F36" s="95"/>
      <c r="G36" s="95"/>
      <c r="H36" s="96"/>
      <c r="I36" s="95"/>
      <c r="J36" s="96"/>
      <c r="K36" s="154"/>
      <c r="L36" s="155"/>
    </row>
    <row r="37" spans="2:12" ht="13.5" thickBot="1">
      <c r="B37" s="50"/>
      <c r="C37" s="51" t="s">
        <v>48</v>
      </c>
      <c r="D37" s="91">
        <f aca="true" t="shared" si="9" ref="D37:I37">+D32+D27</f>
        <v>0</v>
      </c>
      <c r="E37" s="91">
        <f t="shared" si="9"/>
        <v>0</v>
      </c>
      <c r="F37" s="92">
        <f t="shared" si="2"/>
        <v>0</v>
      </c>
      <c r="G37" s="92">
        <f t="shared" si="9"/>
        <v>0</v>
      </c>
      <c r="H37" s="93">
        <f t="shared" si="3"/>
        <v>0</v>
      </c>
      <c r="I37" s="92">
        <f t="shared" si="9"/>
        <v>0</v>
      </c>
      <c r="J37" s="93">
        <f t="shared" si="4"/>
        <v>0</v>
      </c>
      <c r="K37" s="154"/>
      <c r="L37" s="155"/>
    </row>
    <row r="38" spans="2:12" ht="13.5" thickBot="1">
      <c r="B38" s="53"/>
      <c r="C38" s="48"/>
      <c r="D38" s="94"/>
      <c r="E38" s="94"/>
      <c r="F38" s="95"/>
      <c r="G38" s="95"/>
      <c r="H38" s="96">
        <f t="shared" si="3"/>
        <v>0</v>
      </c>
      <c r="I38" s="95"/>
      <c r="J38" s="96"/>
      <c r="K38" s="154"/>
      <c r="L38" s="155"/>
    </row>
    <row r="39" spans="2:12" ht="13.5" thickBot="1">
      <c r="B39" s="50"/>
      <c r="C39" s="51" t="s">
        <v>55</v>
      </c>
      <c r="D39" s="91">
        <f aca="true" t="shared" si="10" ref="D39:I39">+D27+D7</f>
        <v>1340.4</v>
      </c>
      <c r="E39" s="91">
        <f t="shared" si="10"/>
        <v>1717.66</v>
      </c>
      <c r="F39" s="92">
        <f t="shared" si="2"/>
        <v>377.26</v>
      </c>
      <c r="G39" s="92">
        <f t="shared" si="10"/>
        <v>1737.391</v>
      </c>
      <c r="H39" s="93">
        <f t="shared" si="3"/>
        <v>19.730999999999995</v>
      </c>
      <c r="I39" s="92">
        <f t="shared" si="10"/>
        <v>1824.295</v>
      </c>
      <c r="J39" s="93">
        <f t="shared" si="4"/>
        <v>86.904</v>
      </c>
      <c r="K39" s="154"/>
      <c r="L39" s="155"/>
    </row>
    <row r="40" spans="2:12" ht="13.5" thickBot="1">
      <c r="B40" s="53"/>
      <c r="C40" s="48"/>
      <c r="D40" s="94"/>
      <c r="E40" s="94"/>
      <c r="F40" s="95"/>
      <c r="G40" s="95"/>
      <c r="H40" s="96">
        <f t="shared" si="3"/>
        <v>0</v>
      </c>
      <c r="I40" s="95"/>
      <c r="J40" s="96"/>
      <c r="K40" s="154"/>
      <c r="L40" s="155"/>
    </row>
    <row r="41" spans="2:12" ht="13.5" thickBot="1">
      <c r="B41" s="50"/>
      <c r="C41" s="51" t="s">
        <v>49</v>
      </c>
      <c r="D41" s="91">
        <f aca="true" t="shared" si="11" ref="D41:I41">+D32+D27+D7</f>
        <v>1340.4</v>
      </c>
      <c r="E41" s="91">
        <f t="shared" si="11"/>
        <v>1717.66</v>
      </c>
      <c r="F41" s="92">
        <f t="shared" si="2"/>
        <v>377.26</v>
      </c>
      <c r="G41" s="92">
        <f t="shared" si="11"/>
        <v>1737.391</v>
      </c>
      <c r="H41" s="93">
        <f t="shared" si="3"/>
        <v>19.730999999999995</v>
      </c>
      <c r="I41" s="92">
        <f t="shared" si="11"/>
        <v>1824.295</v>
      </c>
      <c r="J41" s="93">
        <f t="shared" si="4"/>
        <v>86.904</v>
      </c>
      <c r="K41" s="154"/>
      <c r="L41" s="155"/>
    </row>
    <row r="42" spans="2:12" ht="13.5" thickBot="1">
      <c r="B42" s="53"/>
      <c r="C42" s="62"/>
      <c r="D42" s="54"/>
      <c r="E42" s="54"/>
      <c r="F42" s="67"/>
      <c r="G42" s="67"/>
      <c r="H42" s="69"/>
      <c r="I42" s="67"/>
      <c r="J42" s="69"/>
      <c r="K42" s="154"/>
      <c r="L42" s="155"/>
    </row>
    <row r="43" spans="2:12" ht="13.5" thickBot="1">
      <c r="B43" s="53"/>
      <c r="C43" s="62" t="s">
        <v>50</v>
      </c>
      <c r="D43" s="54">
        <v>56</v>
      </c>
      <c r="E43" s="101">
        <v>69</v>
      </c>
      <c r="F43" s="67">
        <f t="shared" si="2"/>
        <v>13</v>
      </c>
      <c r="G43" s="102">
        <v>69</v>
      </c>
      <c r="H43" s="69">
        <f t="shared" si="3"/>
        <v>0</v>
      </c>
      <c r="I43" s="102">
        <v>69</v>
      </c>
      <c r="J43" s="69">
        <f t="shared" si="4"/>
        <v>0</v>
      </c>
      <c r="K43" s="154"/>
      <c r="L43" s="155"/>
    </row>
    <row r="44" spans="2:12" ht="13.5" hidden="1" thickBot="1">
      <c r="B44" s="53"/>
      <c r="C44" s="62" t="s">
        <v>51</v>
      </c>
      <c r="D44" s="54">
        <v>0</v>
      </c>
      <c r="E44" s="54">
        <v>0</v>
      </c>
      <c r="F44" s="67">
        <f t="shared" si="2"/>
        <v>0</v>
      </c>
      <c r="G44" s="67">
        <v>0</v>
      </c>
      <c r="H44" s="69">
        <f t="shared" si="3"/>
        <v>0</v>
      </c>
      <c r="I44" s="67">
        <v>0</v>
      </c>
      <c r="J44" s="69">
        <f t="shared" si="4"/>
        <v>0</v>
      </c>
      <c r="K44" s="154"/>
      <c r="L44" s="155"/>
    </row>
    <row r="45" spans="2:12" s="65" customFormat="1" ht="12.75">
      <c r="B45" s="64"/>
      <c r="C45" s="64"/>
      <c r="D45" s="64"/>
      <c r="E45" s="153"/>
      <c r="F45" s="153"/>
      <c r="G45" s="64"/>
      <c r="H45" s="153"/>
      <c r="I45" s="153"/>
      <c r="J45" s="153"/>
      <c r="K45" s="153"/>
      <c r="L45" s="64"/>
    </row>
    <row r="47" spans="2:3" ht="13.5">
      <c r="B47" s="71"/>
      <c r="C47" s="72"/>
    </row>
    <row r="48" spans="2:3" ht="13.5">
      <c r="B48" s="71"/>
      <c r="C48" s="72"/>
    </row>
  </sheetData>
  <sheetProtection password="C613" sheet="1" objects="1" scenarios="1"/>
  <mergeCells count="52">
    <mergeCell ref="K43:L43"/>
    <mergeCell ref="K44:L44"/>
    <mergeCell ref="E45:F45"/>
    <mergeCell ref="H45:I45"/>
    <mergeCell ref="J45:K45"/>
    <mergeCell ref="K39:L39"/>
    <mergeCell ref="K40:L40"/>
    <mergeCell ref="K41:L41"/>
    <mergeCell ref="K42:L42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K7:L7"/>
    <mergeCell ref="K8:L8"/>
    <mergeCell ref="K9:L9"/>
    <mergeCell ref="K10:L10"/>
    <mergeCell ref="B4:B5"/>
    <mergeCell ref="C4:C5"/>
    <mergeCell ref="K4:L5"/>
    <mergeCell ref="K6:L6"/>
    <mergeCell ref="F4:F5"/>
    <mergeCell ref="H4:H5"/>
    <mergeCell ref="J4:J5"/>
    <mergeCell ref="B2:H2"/>
    <mergeCell ref="E3:F3"/>
    <mergeCell ref="H3:I3"/>
    <mergeCell ref="J3:K3"/>
  </mergeCells>
  <printOptions/>
  <pageMargins left="0.36" right="0.33" top="1" bottom="1" header="0.5" footer="0.5"/>
  <pageSetup horizontalDpi="200" verticalDpi="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4:G36"/>
  <sheetViews>
    <sheetView workbookViewId="0" topLeftCell="A1">
      <selection activeCell="B4" sqref="B4"/>
    </sheetView>
  </sheetViews>
  <sheetFormatPr defaultColWidth="9.140625" defaultRowHeight="12.75"/>
  <cols>
    <col min="1" max="1" width="11.8515625" style="0" bestFit="1" customWidth="1"/>
    <col min="2" max="2" width="38.140625" style="0" customWidth="1"/>
    <col min="3" max="3" width="12.8515625" style="0" hidden="1" customWidth="1"/>
    <col min="4" max="4" width="13.7109375" style="0" customWidth="1"/>
    <col min="5" max="6" width="13.00390625" style="0" customWidth="1"/>
    <col min="7" max="7" width="13.57421875" style="0" customWidth="1"/>
  </cols>
  <sheetData>
    <row r="3" ht="13.5" thickBot="1"/>
    <row r="4" spans="2:7" ht="24">
      <c r="B4" s="11" t="s">
        <v>93</v>
      </c>
      <c r="C4" s="132" t="s">
        <v>12</v>
      </c>
      <c r="D4" s="12" t="s">
        <v>107</v>
      </c>
      <c r="E4" s="132" t="s">
        <v>5</v>
      </c>
      <c r="F4" s="132" t="s">
        <v>11</v>
      </c>
      <c r="G4" s="132" t="s">
        <v>108</v>
      </c>
    </row>
    <row r="5" spans="2:7" ht="13.5" thickBot="1">
      <c r="B5" s="10" t="s">
        <v>25</v>
      </c>
      <c r="C5" s="133"/>
      <c r="D5" s="6" t="s">
        <v>71</v>
      </c>
      <c r="E5" s="133"/>
      <c r="F5" s="133"/>
      <c r="G5" s="133"/>
    </row>
    <row r="6" spans="2:7" ht="13.5" thickBot="1">
      <c r="B6" s="13"/>
      <c r="C6" s="14"/>
      <c r="D6" s="14"/>
      <c r="E6" s="14"/>
      <c r="F6" s="14"/>
      <c r="G6" s="14"/>
    </row>
    <row r="7" spans="2:7" ht="13.5" thickBot="1">
      <c r="B7" s="15" t="s">
        <v>15</v>
      </c>
      <c r="C7" s="16">
        <v>0</v>
      </c>
      <c r="D7" s="16">
        <f>D10</f>
        <v>777.2</v>
      </c>
      <c r="E7" s="16">
        <f>E10</f>
        <v>700</v>
      </c>
      <c r="F7" s="16">
        <f>F10</f>
        <v>448.4</v>
      </c>
      <c r="G7" s="16">
        <f>G10</f>
        <v>471.5</v>
      </c>
    </row>
    <row r="8" spans="2:7" ht="13.5" thickBot="1">
      <c r="B8" s="17"/>
      <c r="C8" s="18"/>
      <c r="D8" s="18"/>
      <c r="E8" s="18"/>
      <c r="F8" s="18"/>
      <c r="G8" s="18"/>
    </row>
    <row r="9" spans="2:7" ht="13.5" thickBot="1">
      <c r="B9" s="19" t="s">
        <v>16</v>
      </c>
      <c r="C9" s="18"/>
      <c r="D9" s="18"/>
      <c r="E9" s="18"/>
      <c r="F9" s="18"/>
      <c r="G9" s="18"/>
    </row>
    <row r="10" spans="2:7" ht="13.5" thickBot="1">
      <c r="B10" s="19" t="s">
        <v>17</v>
      </c>
      <c r="C10" s="18"/>
      <c r="D10" s="79">
        <v>777.2</v>
      </c>
      <c r="E10" s="79">
        <f>E11+E14+E15</f>
        <v>700</v>
      </c>
      <c r="F10" s="78">
        <v>448.4</v>
      </c>
      <c r="G10" s="78">
        <v>471.5</v>
      </c>
    </row>
    <row r="11" spans="2:7" ht="13.5" thickBot="1">
      <c r="B11" s="20" t="s">
        <v>18</v>
      </c>
      <c r="C11" s="18"/>
      <c r="D11" s="79">
        <v>986.6</v>
      </c>
      <c r="E11" s="79">
        <v>909.4</v>
      </c>
      <c r="F11" s="78">
        <v>550.2</v>
      </c>
      <c r="G11" s="78">
        <v>577.1</v>
      </c>
    </row>
    <row r="12" spans="2:7" ht="13.5" thickBot="1">
      <c r="B12" s="20" t="s">
        <v>19</v>
      </c>
      <c r="C12" s="18"/>
      <c r="D12" s="79"/>
      <c r="E12" s="78"/>
      <c r="F12" s="78"/>
      <c r="G12" s="78"/>
    </row>
    <row r="13" spans="2:7" ht="13.5" thickBot="1">
      <c r="B13" s="20" t="s">
        <v>20</v>
      </c>
      <c r="C13" s="18"/>
      <c r="D13" s="79"/>
      <c r="E13" s="78"/>
      <c r="F13" s="78"/>
      <c r="G13" s="78"/>
    </row>
    <row r="14" spans="2:7" ht="13.5" thickBot="1">
      <c r="B14" s="19" t="s">
        <v>21</v>
      </c>
      <c r="C14" s="18"/>
      <c r="D14" s="79">
        <v>5</v>
      </c>
      <c r="E14" s="79">
        <v>5</v>
      </c>
      <c r="F14" s="78">
        <v>4.2</v>
      </c>
      <c r="G14" s="78">
        <v>4.5</v>
      </c>
    </row>
    <row r="15" spans="2:7" ht="13.5" thickBot="1">
      <c r="B15" s="77" t="s">
        <v>105</v>
      </c>
      <c r="C15" s="18"/>
      <c r="D15" s="79">
        <v>-214.4</v>
      </c>
      <c r="E15" s="79">
        <v>-214.4</v>
      </c>
      <c r="F15" s="78">
        <v>-106</v>
      </c>
      <c r="G15" s="78">
        <v>-110.1</v>
      </c>
    </row>
    <row r="16" spans="2:7" ht="13.5" thickBot="1">
      <c r="B16" s="76"/>
      <c r="C16" s="18"/>
      <c r="D16" s="18"/>
      <c r="E16" s="18"/>
      <c r="F16" s="18"/>
      <c r="G16" s="18"/>
    </row>
    <row r="36" ht="12.75">
      <c r="A36" s="108"/>
    </row>
  </sheetData>
  <sheetProtection password="C613" sheet="1" objects="1" scenarios="1"/>
  <mergeCells count="4">
    <mergeCell ref="C4:C5"/>
    <mergeCell ref="E4:E5"/>
    <mergeCell ref="F4:F5"/>
    <mergeCell ref="G4:G5"/>
  </mergeCells>
  <printOptions horizontalCentered="1"/>
  <pageMargins left="0.23" right="0.7480314960629921" top="0.62" bottom="0.92" header="0.38" footer="0.36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B3:I80"/>
  <sheetViews>
    <sheetView view="pageBreakPreview" zoomScaleSheetLayoutView="100" workbookViewId="0" topLeftCell="B3">
      <selection activeCell="K14" sqref="K14"/>
    </sheetView>
  </sheetViews>
  <sheetFormatPr defaultColWidth="9.140625" defaultRowHeight="12.75"/>
  <cols>
    <col min="1" max="1" width="0" style="0" hidden="1" customWidth="1"/>
    <col min="2" max="2" width="29.57421875" style="0" customWidth="1"/>
    <col min="5" max="5" width="10.8515625" style="0" customWidth="1"/>
    <col min="6" max="6" width="13.00390625" style="0" customWidth="1"/>
    <col min="8" max="8" width="10.57421875" style="0" customWidth="1"/>
    <col min="9" max="9" width="12.8515625" style="0" customWidth="1"/>
  </cols>
  <sheetData>
    <row r="1" ht="12.75" hidden="1"/>
    <row r="2" ht="12.75" hidden="1"/>
    <row r="3" ht="13.5" thickBot="1">
      <c r="B3" s="1"/>
    </row>
    <row r="4" spans="2:9" ht="21" customHeight="1">
      <c r="B4" s="21" t="s">
        <v>58</v>
      </c>
      <c r="C4" s="142" t="s">
        <v>22</v>
      </c>
      <c r="D4" s="136" t="s">
        <v>23</v>
      </c>
      <c r="E4" s="137"/>
      <c r="F4" s="138"/>
      <c r="G4" s="140" t="s">
        <v>24</v>
      </c>
      <c r="H4" s="137"/>
      <c r="I4" s="138"/>
    </row>
    <row r="5" spans="2:9" ht="13.5" thickBot="1">
      <c r="B5" s="22"/>
      <c r="C5" s="143"/>
      <c r="D5" s="139"/>
      <c r="E5" s="124"/>
      <c r="F5" s="125"/>
      <c r="G5" s="141"/>
      <c r="H5" s="124"/>
      <c r="I5" s="125"/>
    </row>
    <row r="6" spans="2:9" ht="45.75" thickBot="1">
      <c r="B6" s="23" t="s">
        <v>25</v>
      </c>
      <c r="C6" s="24"/>
      <c r="D6" s="25" t="s">
        <v>26</v>
      </c>
      <c r="E6" s="26" t="s">
        <v>27</v>
      </c>
      <c r="F6" s="26" t="s">
        <v>28</v>
      </c>
      <c r="G6" s="25" t="s">
        <v>26</v>
      </c>
      <c r="H6" s="26" t="s">
        <v>27</v>
      </c>
      <c r="I6" s="26" t="s">
        <v>28</v>
      </c>
    </row>
    <row r="7" spans="2:9" ht="21.75" thickBot="1">
      <c r="B7" s="27" t="s">
        <v>94</v>
      </c>
      <c r="C7" s="107">
        <f>C8+C11+C14+C16+C18</f>
        <v>54025.799999999996</v>
      </c>
      <c r="D7" s="107">
        <f aca="true" t="shared" si="0" ref="D7:I7">D8+D11+D14+D16+D18</f>
        <v>7029.799999999999</v>
      </c>
      <c r="E7" s="107">
        <f t="shared" si="0"/>
        <v>7029.799999999999</v>
      </c>
      <c r="F7" s="107">
        <f t="shared" si="0"/>
        <v>0</v>
      </c>
      <c r="G7" s="107">
        <f t="shared" si="0"/>
        <v>46996</v>
      </c>
      <c r="H7" s="107">
        <f t="shared" si="0"/>
        <v>26596</v>
      </c>
      <c r="I7" s="107">
        <f t="shared" si="0"/>
        <v>20400</v>
      </c>
    </row>
    <row r="8" spans="2:9" ht="21.75" thickBot="1">
      <c r="B8" s="28" t="s">
        <v>99</v>
      </c>
      <c r="C8" s="115">
        <f>C9+C10</f>
        <v>6216.2</v>
      </c>
      <c r="D8" s="115">
        <f aca="true" t="shared" si="1" ref="D8:I8">D9+D10</f>
        <v>2443.6</v>
      </c>
      <c r="E8" s="115">
        <f t="shared" si="1"/>
        <v>2443.6</v>
      </c>
      <c r="F8" s="115">
        <f t="shared" si="1"/>
        <v>0</v>
      </c>
      <c r="G8" s="115">
        <f t="shared" si="1"/>
        <v>3772.6000000000004</v>
      </c>
      <c r="H8" s="115">
        <f t="shared" si="1"/>
        <v>2272.6000000000004</v>
      </c>
      <c r="I8" s="115">
        <f t="shared" si="1"/>
        <v>1500</v>
      </c>
    </row>
    <row r="9" spans="2:9" ht="13.5" thickBot="1">
      <c r="B9" s="29" t="s">
        <v>95</v>
      </c>
      <c r="C9" s="116">
        <f>D9+G9</f>
        <v>2445.5</v>
      </c>
      <c r="D9" s="116">
        <f>E9+F9</f>
        <v>1909.8</v>
      </c>
      <c r="E9" s="123">
        <v>1909.8</v>
      </c>
      <c r="F9" s="118"/>
      <c r="G9" s="118">
        <f>H9+I9</f>
        <v>535.7</v>
      </c>
      <c r="H9" s="123">
        <v>535.7</v>
      </c>
      <c r="I9" s="123"/>
    </row>
    <row r="10" spans="2:9" ht="23.25" thickBot="1">
      <c r="B10" s="29" t="s">
        <v>96</v>
      </c>
      <c r="C10" s="116">
        <f>D10+G10</f>
        <v>3770.7</v>
      </c>
      <c r="D10" s="116">
        <f>E10+F10</f>
        <v>533.8</v>
      </c>
      <c r="E10" s="123">
        <v>533.8</v>
      </c>
      <c r="F10" s="118"/>
      <c r="G10" s="118">
        <f>H10+I10</f>
        <v>3236.9</v>
      </c>
      <c r="H10" s="123">
        <v>1736.9</v>
      </c>
      <c r="I10" s="123">
        <v>1500</v>
      </c>
    </row>
    <row r="11" spans="2:9" ht="21.75" thickBot="1">
      <c r="B11" s="28" t="s">
        <v>100</v>
      </c>
      <c r="C11" s="115">
        <f>C12+C13</f>
        <v>42538.9</v>
      </c>
      <c r="D11" s="115">
        <f aca="true" t="shared" si="2" ref="D11:I11">D12+D13</f>
        <v>1015.5</v>
      </c>
      <c r="E11" s="115">
        <f t="shared" si="2"/>
        <v>1015.5</v>
      </c>
      <c r="F11" s="115">
        <f t="shared" si="2"/>
        <v>0</v>
      </c>
      <c r="G11" s="115">
        <f t="shared" si="2"/>
        <v>41523.4</v>
      </c>
      <c r="H11" s="115">
        <f t="shared" si="2"/>
        <v>24323.4</v>
      </c>
      <c r="I11" s="115">
        <f t="shared" si="2"/>
        <v>17200</v>
      </c>
    </row>
    <row r="12" spans="2:9" ht="13.5" thickBot="1">
      <c r="B12" s="29" t="s">
        <v>97</v>
      </c>
      <c r="C12" s="116">
        <f>D12+G12</f>
        <v>28616.9</v>
      </c>
      <c r="D12" s="116">
        <f>E12+F12</f>
        <v>143.5</v>
      </c>
      <c r="E12" s="123">
        <v>143.5</v>
      </c>
      <c r="F12" s="118"/>
      <c r="G12" s="118">
        <f>H12+I12</f>
        <v>28473.4</v>
      </c>
      <c r="H12" s="123">
        <v>16473.4</v>
      </c>
      <c r="I12" s="123">
        <v>12000</v>
      </c>
    </row>
    <row r="13" spans="2:9" ht="23.25" thickBot="1">
      <c r="B13" s="29" t="s">
        <v>98</v>
      </c>
      <c r="C13" s="116">
        <f>D13+G13</f>
        <v>13922</v>
      </c>
      <c r="D13" s="116">
        <f>E13+F13</f>
        <v>872</v>
      </c>
      <c r="E13" s="123">
        <v>872</v>
      </c>
      <c r="F13" s="118"/>
      <c r="G13" s="118">
        <f>H13+I13</f>
        <v>13050</v>
      </c>
      <c r="H13" s="123">
        <v>7850</v>
      </c>
      <c r="I13" s="123">
        <v>5200</v>
      </c>
    </row>
    <row r="14" spans="2:9" ht="42.75" thickBot="1">
      <c r="B14" s="28" t="s">
        <v>101</v>
      </c>
      <c r="C14" s="115">
        <f>C15</f>
        <v>3393.6</v>
      </c>
      <c r="D14" s="115">
        <f aca="true" t="shared" si="3" ref="D14:I14">D15</f>
        <v>1693.6</v>
      </c>
      <c r="E14" s="115">
        <f t="shared" si="3"/>
        <v>1693.6</v>
      </c>
      <c r="F14" s="115">
        <f t="shared" si="3"/>
        <v>0</v>
      </c>
      <c r="G14" s="115">
        <f t="shared" si="3"/>
        <v>1700</v>
      </c>
      <c r="H14" s="115">
        <f t="shared" si="3"/>
        <v>0</v>
      </c>
      <c r="I14" s="115">
        <f t="shared" si="3"/>
        <v>1700</v>
      </c>
    </row>
    <row r="15" spans="2:9" ht="23.25" thickBot="1">
      <c r="B15" s="29" t="s">
        <v>102</v>
      </c>
      <c r="C15" s="116">
        <f>D15+G15</f>
        <v>3393.6</v>
      </c>
      <c r="D15" s="116">
        <f>E15+F15</f>
        <v>1693.6</v>
      </c>
      <c r="E15" s="121">
        <v>1693.6</v>
      </c>
      <c r="F15" s="120"/>
      <c r="G15" s="118">
        <f>H15+I15</f>
        <v>1700</v>
      </c>
      <c r="H15" s="121"/>
      <c r="I15" s="121">
        <v>1700</v>
      </c>
    </row>
    <row r="16" spans="2:9" ht="32.25" thickBot="1">
      <c r="B16" s="28" t="s">
        <v>103</v>
      </c>
      <c r="C16" s="115">
        <f>C17</f>
        <v>536.7</v>
      </c>
      <c r="D16" s="115">
        <f aca="true" t="shared" si="4" ref="D16:I16">D17</f>
        <v>536.7</v>
      </c>
      <c r="E16" s="115">
        <f t="shared" si="4"/>
        <v>536.7</v>
      </c>
      <c r="F16" s="115">
        <f t="shared" si="4"/>
        <v>0</v>
      </c>
      <c r="G16" s="115">
        <f t="shared" si="4"/>
        <v>0</v>
      </c>
      <c r="H16" s="115">
        <f t="shared" si="4"/>
        <v>0</v>
      </c>
      <c r="I16" s="115">
        <f t="shared" si="4"/>
        <v>0</v>
      </c>
    </row>
    <row r="17" spans="2:9" ht="68.25" thickBot="1">
      <c r="B17" s="29" t="s">
        <v>115</v>
      </c>
      <c r="C17" s="116">
        <f>D17+G17</f>
        <v>536.7</v>
      </c>
      <c r="D17" s="116">
        <f>E17+F17</f>
        <v>536.7</v>
      </c>
      <c r="E17" s="121">
        <v>536.7</v>
      </c>
      <c r="F17" s="120"/>
      <c r="G17" s="118">
        <f>H17+I17</f>
        <v>0</v>
      </c>
      <c r="H17" s="121"/>
      <c r="I17" s="121"/>
    </row>
    <row r="18" spans="2:9" ht="24" customHeight="1" thickBot="1">
      <c r="B18" s="30" t="s">
        <v>104</v>
      </c>
      <c r="C18" s="116">
        <f>D18+G18</f>
        <v>1340.4</v>
      </c>
      <c r="D18" s="116">
        <f>E18+F18</f>
        <v>1340.4</v>
      </c>
      <c r="E18" s="123">
        <v>1340.4</v>
      </c>
      <c r="F18" s="118"/>
      <c r="G18" s="118">
        <f>H18+I18</f>
        <v>0</v>
      </c>
      <c r="H18" s="123"/>
      <c r="I18" s="123"/>
    </row>
    <row r="19" spans="2:9" ht="12.75">
      <c r="B19" s="75"/>
      <c r="C19" s="74"/>
      <c r="D19" s="74"/>
      <c r="E19" s="74"/>
      <c r="F19" s="74"/>
      <c r="G19" s="74"/>
      <c r="H19" s="74"/>
      <c r="I19" s="74"/>
    </row>
    <row r="20" spans="2:9" ht="12.75">
      <c r="B20" s="75"/>
      <c r="C20" s="74"/>
      <c r="D20" s="74"/>
      <c r="E20" s="74"/>
      <c r="F20" s="74"/>
      <c r="G20" s="74"/>
      <c r="H20" s="74"/>
      <c r="I20" s="74"/>
    </row>
    <row r="21" spans="2:9" ht="12.75" hidden="1">
      <c r="B21" s="75"/>
      <c r="C21" s="74"/>
      <c r="D21" s="74"/>
      <c r="E21" s="74"/>
      <c r="F21" s="74"/>
      <c r="G21" s="74"/>
      <c r="H21" s="74"/>
      <c r="I21" s="74"/>
    </row>
    <row r="22" spans="2:9" ht="12.75" hidden="1">
      <c r="B22" s="75"/>
      <c r="C22" s="74"/>
      <c r="D22" s="74"/>
      <c r="E22" s="74"/>
      <c r="F22" s="74"/>
      <c r="G22" s="74"/>
      <c r="H22" s="74"/>
      <c r="I22" s="74"/>
    </row>
    <row r="23" spans="2:9" ht="12.75">
      <c r="B23" s="75"/>
      <c r="C23" s="74"/>
      <c r="D23" s="74"/>
      <c r="E23" s="74"/>
      <c r="F23" s="74"/>
      <c r="G23" s="74"/>
      <c r="H23" s="74"/>
      <c r="I23" s="74"/>
    </row>
    <row r="24" spans="2:9" ht="12.75">
      <c r="B24" s="75"/>
      <c r="C24" s="74"/>
      <c r="D24" s="74"/>
      <c r="E24" s="74"/>
      <c r="F24" s="74"/>
      <c r="G24" s="74"/>
      <c r="H24" s="74"/>
      <c r="I24" s="74"/>
    </row>
    <row r="25" spans="2:9" ht="21" customHeight="1" thickBot="1">
      <c r="B25" s="33"/>
      <c r="C25" s="32"/>
      <c r="D25" s="32"/>
      <c r="E25" s="32"/>
      <c r="F25" s="32"/>
      <c r="G25" s="32"/>
      <c r="H25" s="32"/>
      <c r="I25" s="32"/>
    </row>
    <row r="26" spans="2:9" ht="12.75" customHeight="1">
      <c r="B26" s="106" t="s">
        <v>60</v>
      </c>
      <c r="C26" s="142" t="s">
        <v>22</v>
      </c>
      <c r="D26" s="136" t="s">
        <v>23</v>
      </c>
      <c r="E26" s="137"/>
      <c r="F26" s="138"/>
      <c r="G26" s="140" t="s">
        <v>24</v>
      </c>
      <c r="H26" s="137"/>
      <c r="I26" s="138"/>
    </row>
    <row r="27" spans="2:9" ht="13.5" thickBot="1">
      <c r="B27" s="22" t="s">
        <v>61</v>
      </c>
      <c r="C27" s="143"/>
      <c r="D27" s="139"/>
      <c r="E27" s="124"/>
      <c r="F27" s="125"/>
      <c r="G27" s="141"/>
      <c r="H27" s="124"/>
      <c r="I27" s="125"/>
    </row>
    <row r="28" spans="2:9" ht="45.75" thickBot="1">
      <c r="B28" s="23" t="s">
        <v>25</v>
      </c>
      <c r="C28" s="24"/>
      <c r="D28" s="25" t="s">
        <v>26</v>
      </c>
      <c r="E28" s="26" t="s">
        <v>27</v>
      </c>
      <c r="F28" s="26" t="s">
        <v>28</v>
      </c>
      <c r="G28" s="25" t="s">
        <v>26</v>
      </c>
      <c r="H28" s="26" t="s">
        <v>27</v>
      </c>
      <c r="I28" s="26" t="s">
        <v>28</v>
      </c>
    </row>
    <row r="29" spans="2:9" ht="21.75" thickBot="1">
      <c r="B29" s="27" t="s">
        <v>94</v>
      </c>
      <c r="C29" s="107">
        <f aca="true" t="shared" si="5" ref="C29:I29">C30+C33+C36+C38+C40</f>
        <v>58059.994</v>
      </c>
      <c r="D29" s="107">
        <f t="shared" si="5"/>
        <v>9360.064</v>
      </c>
      <c r="E29" s="107">
        <f t="shared" si="5"/>
        <v>9360.064</v>
      </c>
      <c r="F29" s="107">
        <f t="shared" si="5"/>
        <v>0</v>
      </c>
      <c r="G29" s="107">
        <f t="shared" si="5"/>
        <v>48699.93</v>
      </c>
      <c r="H29" s="107">
        <f t="shared" si="5"/>
        <v>27449.93</v>
      </c>
      <c r="I29" s="107">
        <f t="shared" si="5"/>
        <v>21250</v>
      </c>
    </row>
    <row r="30" spans="2:9" ht="21.75" thickBot="1">
      <c r="B30" s="28" t="s">
        <v>99</v>
      </c>
      <c r="C30" s="115">
        <f aca="true" t="shared" si="6" ref="C30:I30">C31+C32</f>
        <v>8083.911</v>
      </c>
      <c r="D30" s="115">
        <f t="shared" si="6"/>
        <v>4057.371</v>
      </c>
      <c r="E30" s="115">
        <f t="shared" si="6"/>
        <v>4057.371</v>
      </c>
      <c r="F30" s="115">
        <f t="shared" si="6"/>
        <v>0</v>
      </c>
      <c r="G30" s="115">
        <f t="shared" si="6"/>
        <v>4026.5399999999995</v>
      </c>
      <c r="H30" s="115">
        <f t="shared" si="6"/>
        <v>2526.54</v>
      </c>
      <c r="I30" s="115">
        <f t="shared" si="6"/>
        <v>1500</v>
      </c>
    </row>
    <row r="31" spans="2:9" ht="13.5" thickBot="1">
      <c r="B31" s="29" t="s">
        <v>95</v>
      </c>
      <c r="C31" s="116">
        <f>D31+G31</f>
        <v>4526.251</v>
      </c>
      <c r="D31" s="116">
        <f>E31+F31</f>
        <v>3536.571</v>
      </c>
      <c r="E31" s="117">
        <f>ПР1!E12</f>
        <v>3536.571</v>
      </c>
      <c r="F31" s="118"/>
      <c r="G31" s="118">
        <f>H31+I31</f>
        <v>989.68</v>
      </c>
      <c r="H31" s="117">
        <f>ПР1!E27</f>
        <v>789.68</v>
      </c>
      <c r="I31" s="117">
        <f>ПР1!E32</f>
        <v>200</v>
      </c>
    </row>
    <row r="32" spans="2:9" ht="23.25" thickBot="1">
      <c r="B32" s="29" t="s">
        <v>96</v>
      </c>
      <c r="C32" s="116">
        <f>D32+G32</f>
        <v>3557.66</v>
      </c>
      <c r="D32" s="116">
        <f>E32+F32</f>
        <v>520.8</v>
      </c>
      <c r="E32" s="117">
        <f>ПР2!E12</f>
        <v>520.8</v>
      </c>
      <c r="F32" s="118"/>
      <c r="G32" s="118">
        <f>H32+I32</f>
        <v>3036.8599999999997</v>
      </c>
      <c r="H32" s="117">
        <f>ПР2!E27</f>
        <v>1736.86</v>
      </c>
      <c r="I32" s="117">
        <f>ПР2!E32</f>
        <v>1300</v>
      </c>
    </row>
    <row r="33" spans="2:9" ht="21.75" thickBot="1">
      <c r="B33" s="28" t="s">
        <v>100</v>
      </c>
      <c r="C33" s="115">
        <f aca="true" t="shared" si="7" ref="C33:I33">C34+C35</f>
        <v>45607.683</v>
      </c>
      <c r="D33" s="115">
        <f t="shared" si="7"/>
        <v>1484.293</v>
      </c>
      <c r="E33" s="115">
        <f t="shared" si="7"/>
        <v>1484.293</v>
      </c>
      <c r="F33" s="115">
        <f t="shared" si="7"/>
        <v>0</v>
      </c>
      <c r="G33" s="115">
        <f t="shared" si="7"/>
        <v>44123.39</v>
      </c>
      <c r="H33" s="115">
        <f t="shared" si="7"/>
        <v>24923.39</v>
      </c>
      <c r="I33" s="115">
        <f t="shared" si="7"/>
        <v>19200</v>
      </c>
    </row>
    <row r="34" spans="2:9" ht="13.5" thickBot="1">
      <c r="B34" s="29" t="s">
        <v>97</v>
      </c>
      <c r="C34" s="116">
        <f>D34+G34</f>
        <v>31211.336</v>
      </c>
      <c r="D34" s="116">
        <f>E34+F34</f>
        <v>137.946</v>
      </c>
      <c r="E34" s="117">
        <f>ПР3!E12</f>
        <v>137.946</v>
      </c>
      <c r="F34" s="118"/>
      <c r="G34" s="118">
        <f>H34+I34</f>
        <v>31073.39</v>
      </c>
      <c r="H34" s="117">
        <f>ПР3!E27</f>
        <v>17073.39</v>
      </c>
      <c r="I34" s="117">
        <f>ПР3!E32</f>
        <v>14000</v>
      </c>
    </row>
    <row r="35" spans="2:9" ht="23.25" thickBot="1">
      <c r="B35" s="29" t="s">
        <v>98</v>
      </c>
      <c r="C35" s="116">
        <f>D35+G35</f>
        <v>14396.347</v>
      </c>
      <c r="D35" s="116">
        <f>E35+F35</f>
        <v>1346.347</v>
      </c>
      <c r="E35" s="119">
        <f>ПР4!E12</f>
        <v>1346.347</v>
      </c>
      <c r="F35" s="118"/>
      <c r="G35" s="118">
        <f>H35+I35</f>
        <v>13050</v>
      </c>
      <c r="H35" s="117">
        <f>ПР4!E27</f>
        <v>7850</v>
      </c>
      <c r="I35" s="117">
        <f>ПР4!E32</f>
        <v>5200</v>
      </c>
    </row>
    <row r="36" spans="2:9" ht="42.75" thickBot="1">
      <c r="B36" s="28" t="s">
        <v>101</v>
      </c>
      <c r="C36" s="115">
        <f aca="true" t="shared" si="8" ref="C36:I36">C37</f>
        <v>2451.34</v>
      </c>
      <c r="D36" s="115">
        <f t="shared" si="8"/>
        <v>1901.34</v>
      </c>
      <c r="E36" s="115">
        <f t="shared" si="8"/>
        <v>1901.34</v>
      </c>
      <c r="F36" s="115">
        <f t="shared" si="8"/>
        <v>0</v>
      </c>
      <c r="G36" s="115">
        <f t="shared" si="8"/>
        <v>550</v>
      </c>
      <c r="H36" s="115">
        <f t="shared" si="8"/>
        <v>0</v>
      </c>
      <c r="I36" s="115">
        <f t="shared" si="8"/>
        <v>550</v>
      </c>
    </row>
    <row r="37" spans="2:9" ht="23.25" thickBot="1">
      <c r="B37" s="29" t="s">
        <v>102</v>
      </c>
      <c r="C37" s="116">
        <f>D37+G37</f>
        <v>2451.34</v>
      </c>
      <c r="D37" s="116">
        <f>E37+F37</f>
        <v>1901.34</v>
      </c>
      <c r="E37" s="117">
        <f>ПР5!E12</f>
        <v>1901.34</v>
      </c>
      <c r="F37" s="120"/>
      <c r="G37" s="118">
        <f>H37+I37</f>
        <v>550</v>
      </c>
      <c r="H37" s="121"/>
      <c r="I37" s="122">
        <f>ПР5!E32</f>
        <v>550</v>
      </c>
    </row>
    <row r="38" spans="2:9" ht="32.25" thickBot="1">
      <c r="B38" s="28" t="s">
        <v>116</v>
      </c>
      <c r="C38" s="115">
        <f aca="true" t="shared" si="9" ref="C38:I38">C39</f>
        <v>199.4</v>
      </c>
      <c r="D38" s="115">
        <f t="shared" si="9"/>
        <v>199.4</v>
      </c>
      <c r="E38" s="115">
        <f t="shared" si="9"/>
        <v>199.4</v>
      </c>
      <c r="F38" s="115">
        <f t="shared" si="9"/>
        <v>0</v>
      </c>
      <c r="G38" s="115">
        <f t="shared" si="9"/>
        <v>0</v>
      </c>
      <c r="H38" s="115">
        <f t="shared" si="9"/>
        <v>0</v>
      </c>
      <c r="I38" s="115">
        <f t="shared" si="9"/>
        <v>0</v>
      </c>
    </row>
    <row r="39" spans="2:9" ht="68.25" thickBot="1">
      <c r="B39" s="29" t="s">
        <v>114</v>
      </c>
      <c r="C39" s="116">
        <f>D39+G39</f>
        <v>199.4</v>
      </c>
      <c r="D39" s="116">
        <f>E39+F39</f>
        <v>199.4</v>
      </c>
      <c r="E39" s="122">
        <f>ПР6!E12</f>
        <v>199.4</v>
      </c>
      <c r="F39" s="120"/>
      <c r="G39" s="118">
        <f>H39+I39</f>
        <v>0</v>
      </c>
      <c r="H39" s="120"/>
      <c r="I39" s="120"/>
    </row>
    <row r="40" spans="2:9" ht="13.5" thickBot="1">
      <c r="B40" s="30" t="s">
        <v>104</v>
      </c>
      <c r="C40" s="116">
        <f>D40+G40</f>
        <v>1717.66</v>
      </c>
      <c r="D40" s="116">
        <f>E40+F40</f>
        <v>1717.66</v>
      </c>
      <c r="E40" s="117">
        <f>ПР7!E12</f>
        <v>1717.66</v>
      </c>
      <c r="F40" s="118"/>
      <c r="G40" s="118">
        <f>H40+I40</f>
        <v>0</v>
      </c>
      <c r="H40" s="118"/>
      <c r="I40" s="118"/>
    </row>
    <row r="41" spans="2:9" ht="12.75">
      <c r="B41" s="75"/>
      <c r="C41" s="74"/>
      <c r="D41" s="74"/>
      <c r="E41" s="74"/>
      <c r="F41" s="74"/>
      <c r="G41" s="74"/>
      <c r="H41" s="74"/>
      <c r="I41" s="74"/>
    </row>
    <row r="42" spans="2:9" ht="12.75">
      <c r="B42" s="75"/>
      <c r="C42" s="74"/>
      <c r="D42" s="74"/>
      <c r="E42" s="74"/>
      <c r="F42" s="74"/>
      <c r="G42" s="74"/>
      <c r="H42" s="74"/>
      <c r="I42" s="74"/>
    </row>
    <row r="43" spans="2:9" ht="12.75">
      <c r="B43" s="75"/>
      <c r="C43" s="74"/>
      <c r="D43" s="74"/>
      <c r="E43" s="74"/>
      <c r="F43" s="74"/>
      <c r="G43" s="74"/>
      <c r="H43" s="74"/>
      <c r="I43" s="74"/>
    </row>
    <row r="44" spans="2:9" ht="12.75">
      <c r="B44" s="75"/>
      <c r="C44" s="74"/>
      <c r="D44" s="74"/>
      <c r="E44" s="74"/>
      <c r="F44" s="74"/>
      <c r="G44" s="74"/>
      <c r="H44" s="74"/>
      <c r="I44" s="74"/>
    </row>
    <row r="45" spans="2:9" ht="21" customHeight="1" thickBot="1">
      <c r="B45" s="33"/>
      <c r="C45" s="32"/>
      <c r="D45" s="32"/>
      <c r="E45" s="32"/>
      <c r="F45" s="32"/>
      <c r="G45" s="32"/>
      <c r="H45" s="32"/>
      <c r="I45" s="32"/>
    </row>
    <row r="46" spans="2:9" ht="12.75" customHeight="1">
      <c r="B46" s="106" t="s">
        <v>62</v>
      </c>
      <c r="C46" s="142" t="s">
        <v>22</v>
      </c>
      <c r="D46" s="136" t="s">
        <v>23</v>
      </c>
      <c r="E46" s="137"/>
      <c r="F46" s="138"/>
      <c r="G46" s="140" t="s">
        <v>24</v>
      </c>
      <c r="H46" s="137"/>
      <c r="I46" s="138"/>
    </row>
    <row r="47" spans="2:9" ht="13.5" thickBot="1">
      <c r="B47" s="22" t="s">
        <v>61</v>
      </c>
      <c r="C47" s="143"/>
      <c r="D47" s="139"/>
      <c r="E47" s="124"/>
      <c r="F47" s="125"/>
      <c r="G47" s="141"/>
      <c r="H47" s="124"/>
      <c r="I47" s="125"/>
    </row>
    <row r="48" spans="2:9" ht="45.75" thickBot="1">
      <c r="B48" s="23" t="s">
        <v>25</v>
      </c>
      <c r="C48" s="24"/>
      <c r="D48" s="25" t="s">
        <v>26</v>
      </c>
      <c r="E48" s="26" t="s">
        <v>27</v>
      </c>
      <c r="F48" s="26" t="s">
        <v>28</v>
      </c>
      <c r="G48" s="25" t="s">
        <v>26</v>
      </c>
      <c r="H48" s="26" t="s">
        <v>27</v>
      </c>
      <c r="I48" s="26" t="s">
        <v>28</v>
      </c>
    </row>
    <row r="49" spans="2:9" ht="21.75" thickBot="1">
      <c r="B49" s="27" t="s">
        <v>94</v>
      </c>
      <c r="C49" s="107">
        <f aca="true" t="shared" si="10" ref="C49:I49">C50+C53+C56+C58+C60</f>
        <v>56401.8</v>
      </c>
      <c r="D49" s="107">
        <f t="shared" si="10"/>
        <v>7705.800000000001</v>
      </c>
      <c r="E49" s="107">
        <f t="shared" si="10"/>
        <v>7705.800000000001</v>
      </c>
      <c r="F49" s="107">
        <f t="shared" si="10"/>
        <v>0</v>
      </c>
      <c r="G49" s="107">
        <f t="shared" si="10"/>
        <v>48696</v>
      </c>
      <c r="H49" s="107">
        <f t="shared" si="10"/>
        <v>26596</v>
      </c>
      <c r="I49" s="107">
        <f t="shared" si="10"/>
        <v>22100</v>
      </c>
    </row>
    <row r="50" spans="2:9" ht="21.75" thickBot="1">
      <c r="B50" s="28" t="s">
        <v>99</v>
      </c>
      <c r="C50" s="115">
        <f aca="true" t="shared" si="11" ref="C50:I50">C51+C52</f>
        <v>6284.200000000001</v>
      </c>
      <c r="D50" s="115">
        <f t="shared" si="11"/>
        <v>2511.6000000000004</v>
      </c>
      <c r="E50" s="115">
        <f t="shared" si="11"/>
        <v>2511.6000000000004</v>
      </c>
      <c r="F50" s="115">
        <f t="shared" si="11"/>
        <v>0</v>
      </c>
      <c r="G50" s="115">
        <f t="shared" si="11"/>
        <v>3772.6000000000004</v>
      </c>
      <c r="H50" s="115">
        <f t="shared" si="11"/>
        <v>2272.6000000000004</v>
      </c>
      <c r="I50" s="115">
        <f t="shared" si="11"/>
        <v>1500</v>
      </c>
    </row>
    <row r="51" spans="2:9" ht="13.5" thickBot="1">
      <c r="B51" s="29" t="s">
        <v>95</v>
      </c>
      <c r="C51" s="116">
        <f>D51+G51</f>
        <v>2710.1000000000004</v>
      </c>
      <c r="D51" s="116">
        <f>E51+F51</f>
        <v>1974.4</v>
      </c>
      <c r="E51" s="123">
        <v>1974.4</v>
      </c>
      <c r="F51" s="118"/>
      <c r="G51" s="118">
        <f>H51+I51</f>
        <v>735.7</v>
      </c>
      <c r="H51" s="123">
        <v>535.7</v>
      </c>
      <c r="I51" s="123">
        <v>200</v>
      </c>
    </row>
    <row r="52" spans="2:9" ht="23.25" thickBot="1">
      <c r="B52" s="29" t="s">
        <v>96</v>
      </c>
      <c r="C52" s="116">
        <f>D52+G52</f>
        <v>3574.1000000000004</v>
      </c>
      <c r="D52" s="116">
        <f>E52+F52</f>
        <v>537.2</v>
      </c>
      <c r="E52" s="123">
        <v>537.2</v>
      </c>
      <c r="F52" s="118"/>
      <c r="G52" s="118">
        <f>H52+I52</f>
        <v>3036.9</v>
      </c>
      <c r="H52" s="123">
        <v>1736.9</v>
      </c>
      <c r="I52" s="123">
        <v>1300</v>
      </c>
    </row>
    <row r="53" spans="2:9" ht="21.75" thickBot="1">
      <c r="B53" s="28" t="s">
        <v>100</v>
      </c>
      <c r="C53" s="115">
        <f aca="true" t="shared" si="12" ref="C53:I53">C54+C55</f>
        <v>45019.8</v>
      </c>
      <c r="D53" s="115">
        <f t="shared" si="12"/>
        <v>1496.4</v>
      </c>
      <c r="E53" s="115">
        <f t="shared" si="12"/>
        <v>1496.4</v>
      </c>
      <c r="F53" s="115">
        <f t="shared" si="12"/>
        <v>0</v>
      </c>
      <c r="G53" s="115">
        <f t="shared" si="12"/>
        <v>43523.4</v>
      </c>
      <c r="H53" s="115">
        <f t="shared" si="12"/>
        <v>24323.4</v>
      </c>
      <c r="I53" s="115">
        <f t="shared" si="12"/>
        <v>19200</v>
      </c>
    </row>
    <row r="54" spans="2:9" ht="13.5" thickBot="1">
      <c r="B54" s="29" t="s">
        <v>97</v>
      </c>
      <c r="C54" s="116">
        <f>D54+G54</f>
        <v>30616.100000000002</v>
      </c>
      <c r="D54" s="116">
        <f>E54+F54</f>
        <v>142.7</v>
      </c>
      <c r="E54" s="123">
        <v>142.7</v>
      </c>
      <c r="F54" s="118"/>
      <c r="G54" s="118">
        <f>H54+I54</f>
        <v>30473.4</v>
      </c>
      <c r="H54" s="123">
        <v>16473.4</v>
      </c>
      <c r="I54" s="123">
        <v>14000</v>
      </c>
    </row>
    <row r="55" spans="2:9" ht="23.25" thickBot="1">
      <c r="B55" s="29" t="s">
        <v>98</v>
      </c>
      <c r="C55" s="116">
        <f>D55+G55</f>
        <v>14403.7</v>
      </c>
      <c r="D55" s="116">
        <f>E55+F55</f>
        <v>1353.7</v>
      </c>
      <c r="E55" s="123">
        <v>1353.7</v>
      </c>
      <c r="F55" s="118"/>
      <c r="G55" s="118">
        <f>H55+I55</f>
        <v>13050</v>
      </c>
      <c r="H55" s="123">
        <v>7850</v>
      </c>
      <c r="I55" s="123">
        <v>5200</v>
      </c>
    </row>
    <row r="56" spans="2:9" ht="42.75" thickBot="1">
      <c r="B56" s="28" t="s">
        <v>101</v>
      </c>
      <c r="C56" s="115">
        <f aca="true" t="shared" si="13" ref="C56:I56">C57</f>
        <v>3158.9</v>
      </c>
      <c r="D56" s="115">
        <f t="shared" si="13"/>
        <v>1758.9</v>
      </c>
      <c r="E56" s="115">
        <f t="shared" si="13"/>
        <v>1758.9</v>
      </c>
      <c r="F56" s="115">
        <f t="shared" si="13"/>
        <v>0</v>
      </c>
      <c r="G56" s="115">
        <f t="shared" si="13"/>
        <v>1400</v>
      </c>
      <c r="H56" s="115">
        <f t="shared" si="13"/>
        <v>0</v>
      </c>
      <c r="I56" s="115">
        <f t="shared" si="13"/>
        <v>1400</v>
      </c>
    </row>
    <row r="57" spans="2:9" ht="23.25" thickBot="1">
      <c r="B57" s="29" t="s">
        <v>102</v>
      </c>
      <c r="C57" s="116">
        <f>D57+G57</f>
        <v>3158.9</v>
      </c>
      <c r="D57" s="116">
        <f>E57+F57</f>
        <v>1758.9</v>
      </c>
      <c r="E57" s="121">
        <v>1758.9</v>
      </c>
      <c r="F57" s="120"/>
      <c r="G57" s="118">
        <f>H57+I57</f>
        <v>1400</v>
      </c>
      <c r="H57" s="121"/>
      <c r="I57" s="121">
        <v>1400</v>
      </c>
    </row>
    <row r="58" spans="2:9" ht="32.25" thickBot="1">
      <c r="B58" s="28" t="s">
        <v>116</v>
      </c>
      <c r="C58" s="115">
        <f aca="true" t="shared" si="14" ref="C58:I58">C59</f>
        <v>201.5</v>
      </c>
      <c r="D58" s="115">
        <f t="shared" si="14"/>
        <v>201.5</v>
      </c>
      <c r="E58" s="115">
        <f t="shared" si="14"/>
        <v>201.5</v>
      </c>
      <c r="F58" s="115">
        <f t="shared" si="14"/>
        <v>0</v>
      </c>
      <c r="G58" s="115">
        <f t="shared" si="14"/>
        <v>0</v>
      </c>
      <c r="H58" s="115">
        <f t="shared" si="14"/>
        <v>0</v>
      </c>
      <c r="I58" s="115">
        <f t="shared" si="14"/>
        <v>0</v>
      </c>
    </row>
    <row r="59" spans="2:9" ht="68.25" thickBot="1">
      <c r="B59" s="29" t="s">
        <v>114</v>
      </c>
      <c r="C59" s="116">
        <f>D59+G59</f>
        <v>201.5</v>
      </c>
      <c r="D59" s="116">
        <f>E59+F59</f>
        <v>201.5</v>
      </c>
      <c r="E59" s="121">
        <v>201.5</v>
      </c>
      <c r="F59" s="120"/>
      <c r="G59" s="118">
        <f>H59+I59</f>
        <v>0</v>
      </c>
      <c r="H59" s="121"/>
      <c r="I59" s="121"/>
    </row>
    <row r="60" spans="2:9" ht="13.5" thickBot="1">
      <c r="B60" s="30" t="s">
        <v>104</v>
      </c>
      <c r="C60" s="116">
        <f>D60+G60</f>
        <v>1737.4</v>
      </c>
      <c r="D60" s="116">
        <f>E60+F60</f>
        <v>1737.4</v>
      </c>
      <c r="E60" s="123">
        <v>1737.4</v>
      </c>
      <c r="F60" s="118"/>
      <c r="G60" s="118">
        <f>H60+I60</f>
        <v>0</v>
      </c>
      <c r="H60" s="118"/>
      <c r="I60" s="118"/>
    </row>
    <row r="62" ht="12.75" hidden="1"/>
    <row r="63" ht="12.75" hidden="1"/>
    <row r="64" ht="12.75" hidden="1"/>
    <row r="65" ht="13.5" thickBot="1"/>
    <row r="66" spans="2:9" ht="12.75">
      <c r="B66" s="106" t="s">
        <v>109</v>
      </c>
      <c r="C66" s="142" t="s">
        <v>22</v>
      </c>
      <c r="D66" s="136" t="s">
        <v>23</v>
      </c>
      <c r="E66" s="137"/>
      <c r="F66" s="138"/>
      <c r="G66" s="140" t="s">
        <v>24</v>
      </c>
      <c r="H66" s="137"/>
      <c r="I66" s="138"/>
    </row>
    <row r="67" spans="2:9" ht="13.5" thickBot="1">
      <c r="B67" s="22" t="s">
        <v>59</v>
      </c>
      <c r="C67" s="143"/>
      <c r="D67" s="139"/>
      <c r="E67" s="124"/>
      <c r="F67" s="125"/>
      <c r="G67" s="141"/>
      <c r="H67" s="124"/>
      <c r="I67" s="125"/>
    </row>
    <row r="68" spans="2:9" ht="45.75" thickBot="1">
      <c r="B68" s="23" t="s">
        <v>25</v>
      </c>
      <c r="C68" s="24"/>
      <c r="D68" s="25" t="s">
        <v>26</v>
      </c>
      <c r="E68" s="26" t="s">
        <v>27</v>
      </c>
      <c r="F68" s="26" t="s">
        <v>28</v>
      </c>
      <c r="G68" s="25" t="s">
        <v>26</v>
      </c>
      <c r="H68" s="26" t="s">
        <v>27</v>
      </c>
      <c r="I68" s="26" t="s">
        <v>28</v>
      </c>
    </row>
    <row r="69" spans="2:9" ht="21.75" thickBot="1">
      <c r="B69" s="27" t="s">
        <v>94</v>
      </c>
      <c r="C69" s="107">
        <f aca="true" t="shared" si="15" ref="C69:I69">C70+C73+C76+C78+C80</f>
        <v>57510.200000000004</v>
      </c>
      <c r="D69" s="107">
        <f t="shared" si="15"/>
        <v>7964.2</v>
      </c>
      <c r="E69" s="107">
        <f t="shared" si="15"/>
        <v>7964.2</v>
      </c>
      <c r="F69" s="107">
        <f t="shared" si="15"/>
        <v>0</v>
      </c>
      <c r="G69" s="107">
        <f t="shared" si="15"/>
        <v>49546</v>
      </c>
      <c r="H69" s="107">
        <f t="shared" si="15"/>
        <v>26596</v>
      </c>
      <c r="I69" s="107">
        <f t="shared" si="15"/>
        <v>22950</v>
      </c>
    </row>
    <row r="70" spans="2:9" ht="21.75" thickBot="1">
      <c r="B70" s="28" t="s">
        <v>99</v>
      </c>
      <c r="C70" s="115">
        <f aca="true" t="shared" si="16" ref="C70:I70">C71+C72</f>
        <v>6408.1</v>
      </c>
      <c r="D70" s="115">
        <f t="shared" si="16"/>
        <v>2635.5</v>
      </c>
      <c r="E70" s="115">
        <f t="shared" si="16"/>
        <v>2635.5</v>
      </c>
      <c r="F70" s="115">
        <f t="shared" si="16"/>
        <v>0</v>
      </c>
      <c r="G70" s="115">
        <f t="shared" si="16"/>
        <v>3772.6000000000004</v>
      </c>
      <c r="H70" s="115">
        <f t="shared" si="16"/>
        <v>2272.6000000000004</v>
      </c>
      <c r="I70" s="115">
        <f t="shared" si="16"/>
        <v>1500</v>
      </c>
    </row>
    <row r="71" spans="2:9" ht="13.5" thickBot="1">
      <c r="B71" s="29" t="s">
        <v>95</v>
      </c>
      <c r="C71" s="116">
        <f>D71+G71</f>
        <v>2809.8</v>
      </c>
      <c r="D71" s="116">
        <f>E71+F71</f>
        <v>2074.1</v>
      </c>
      <c r="E71" s="123">
        <v>2074.1</v>
      </c>
      <c r="F71" s="118"/>
      <c r="G71" s="118">
        <f>H71+I71</f>
        <v>735.7</v>
      </c>
      <c r="H71" s="123">
        <v>535.7</v>
      </c>
      <c r="I71" s="123">
        <v>200</v>
      </c>
    </row>
    <row r="72" spans="2:9" ht="23.25" thickBot="1">
      <c r="B72" s="29" t="s">
        <v>96</v>
      </c>
      <c r="C72" s="116">
        <f>D72+G72</f>
        <v>3598.3</v>
      </c>
      <c r="D72" s="116">
        <f>E72+F72</f>
        <v>561.4</v>
      </c>
      <c r="E72" s="123">
        <v>561.4</v>
      </c>
      <c r="F72" s="118"/>
      <c r="G72" s="118">
        <f>H72+I72</f>
        <v>3036.9</v>
      </c>
      <c r="H72" s="123">
        <v>1736.9</v>
      </c>
      <c r="I72" s="123">
        <v>1300</v>
      </c>
    </row>
    <row r="73" spans="2:9" ht="21.75" thickBot="1">
      <c r="B73" s="28" t="s">
        <v>100</v>
      </c>
      <c r="C73" s="115">
        <f aca="true" t="shared" si="17" ref="C73:I73">C74+C75</f>
        <v>45312.3</v>
      </c>
      <c r="D73" s="115">
        <f t="shared" si="17"/>
        <v>1538.9</v>
      </c>
      <c r="E73" s="115">
        <f t="shared" si="17"/>
        <v>1538.9</v>
      </c>
      <c r="F73" s="115">
        <f t="shared" si="17"/>
        <v>0</v>
      </c>
      <c r="G73" s="115">
        <f t="shared" si="17"/>
        <v>43773.4</v>
      </c>
      <c r="H73" s="115">
        <f t="shared" si="17"/>
        <v>24323.4</v>
      </c>
      <c r="I73" s="115">
        <f t="shared" si="17"/>
        <v>19450</v>
      </c>
    </row>
    <row r="74" spans="2:9" ht="13.5" thickBot="1">
      <c r="B74" s="29" t="s">
        <v>97</v>
      </c>
      <c r="C74" s="116">
        <f>D74+G74</f>
        <v>30873.100000000002</v>
      </c>
      <c r="D74" s="116">
        <f>E74+F74</f>
        <v>149.7</v>
      </c>
      <c r="E74" s="123">
        <v>149.7</v>
      </c>
      <c r="F74" s="118"/>
      <c r="G74" s="118">
        <f>H74+I74</f>
        <v>30723.4</v>
      </c>
      <c r="H74" s="123">
        <v>16473.4</v>
      </c>
      <c r="I74" s="123">
        <v>14250</v>
      </c>
    </row>
    <row r="75" spans="2:9" ht="23.25" thickBot="1">
      <c r="B75" s="29" t="s">
        <v>98</v>
      </c>
      <c r="C75" s="116">
        <f>D75+G75</f>
        <v>14439.2</v>
      </c>
      <c r="D75" s="116">
        <f>E75+F75</f>
        <v>1389.2</v>
      </c>
      <c r="E75" s="123">
        <v>1389.2</v>
      </c>
      <c r="F75" s="118"/>
      <c r="G75" s="118">
        <f>H75+I75</f>
        <v>13050</v>
      </c>
      <c r="H75" s="123">
        <v>7850</v>
      </c>
      <c r="I75" s="123">
        <v>5200</v>
      </c>
    </row>
    <row r="76" spans="2:9" ht="42.75" thickBot="1">
      <c r="B76" s="28" t="s">
        <v>101</v>
      </c>
      <c r="C76" s="115">
        <f aca="true" t="shared" si="18" ref="C76:I76">C77</f>
        <v>3757.7</v>
      </c>
      <c r="D76" s="115">
        <f t="shared" si="18"/>
        <v>1757.7</v>
      </c>
      <c r="E76" s="115">
        <f t="shared" si="18"/>
        <v>1757.7</v>
      </c>
      <c r="F76" s="115">
        <f t="shared" si="18"/>
        <v>0</v>
      </c>
      <c r="G76" s="115">
        <f t="shared" si="18"/>
        <v>2000</v>
      </c>
      <c r="H76" s="115">
        <f t="shared" si="18"/>
        <v>0</v>
      </c>
      <c r="I76" s="115">
        <f t="shared" si="18"/>
        <v>2000</v>
      </c>
    </row>
    <row r="77" spans="2:9" ht="23.25" thickBot="1">
      <c r="B77" s="29" t="s">
        <v>102</v>
      </c>
      <c r="C77" s="116">
        <f>D77+G77</f>
        <v>3757.7</v>
      </c>
      <c r="D77" s="116">
        <f>E77+F77</f>
        <v>1757.7</v>
      </c>
      <c r="E77" s="121">
        <v>1757.7</v>
      </c>
      <c r="F77" s="120"/>
      <c r="G77" s="118">
        <f>H77+I77</f>
        <v>2000</v>
      </c>
      <c r="H77" s="121"/>
      <c r="I77" s="121">
        <v>2000</v>
      </c>
    </row>
    <row r="78" spans="2:9" ht="32.25" thickBot="1">
      <c r="B78" s="28" t="s">
        <v>116</v>
      </c>
      <c r="C78" s="115">
        <f aca="true" t="shared" si="19" ref="C78:I78">C79</f>
        <v>207.8</v>
      </c>
      <c r="D78" s="115">
        <f t="shared" si="19"/>
        <v>207.8</v>
      </c>
      <c r="E78" s="115">
        <f t="shared" si="19"/>
        <v>207.8</v>
      </c>
      <c r="F78" s="115">
        <f t="shared" si="19"/>
        <v>0</v>
      </c>
      <c r="G78" s="115">
        <f t="shared" si="19"/>
        <v>0</v>
      </c>
      <c r="H78" s="115">
        <f t="shared" si="19"/>
        <v>0</v>
      </c>
      <c r="I78" s="115">
        <f t="shared" si="19"/>
        <v>0</v>
      </c>
    </row>
    <row r="79" spans="2:9" ht="68.25" thickBot="1">
      <c r="B79" s="29" t="s">
        <v>114</v>
      </c>
      <c r="C79" s="116">
        <f>D79+G79</f>
        <v>207.8</v>
      </c>
      <c r="D79" s="116">
        <f>E79+F79</f>
        <v>207.8</v>
      </c>
      <c r="E79" s="121">
        <v>207.8</v>
      </c>
      <c r="F79" s="120"/>
      <c r="G79" s="118">
        <f>H79+I79</f>
        <v>0</v>
      </c>
      <c r="H79" s="121"/>
      <c r="I79" s="121"/>
    </row>
    <row r="80" spans="2:9" ht="13.5" thickBot="1">
      <c r="B80" s="30" t="s">
        <v>104</v>
      </c>
      <c r="C80" s="116">
        <f>D80+G80</f>
        <v>1824.3</v>
      </c>
      <c r="D80" s="116">
        <f>E80+F80</f>
        <v>1824.3</v>
      </c>
      <c r="E80" s="123">
        <v>1824.3</v>
      </c>
      <c r="F80" s="118"/>
      <c r="G80" s="118">
        <f>H80+I80</f>
        <v>0</v>
      </c>
      <c r="H80" s="118"/>
      <c r="I80" s="118"/>
    </row>
  </sheetData>
  <sheetProtection password="C613" sheet="1" objects="1" scenarios="1"/>
  <mergeCells count="12">
    <mergeCell ref="C4:C5"/>
    <mergeCell ref="D4:F5"/>
    <mergeCell ref="G4:I5"/>
    <mergeCell ref="C26:C27"/>
    <mergeCell ref="D26:F27"/>
    <mergeCell ref="G26:I27"/>
    <mergeCell ref="D46:F47"/>
    <mergeCell ref="G46:I47"/>
    <mergeCell ref="C66:C67"/>
    <mergeCell ref="D66:F67"/>
    <mergeCell ref="G66:I67"/>
    <mergeCell ref="C46:C47"/>
  </mergeCells>
  <printOptions/>
  <pageMargins left="0.36" right="0.28" top="0.36" bottom="0.23" header="0.2" footer="0.18"/>
  <pageSetup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B2:G17"/>
  <sheetViews>
    <sheetView workbookViewId="0" topLeftCell="A1">
      <selection activeCell="B30" sqref="B30"/>
    </sheetView>
  </sheetViews>
  <sheetFormatPr defaultColWidth="9.140625" defaultRowHeight="12.75"/>
  <cols>
    <col min="2" max="2" width="41.00390625" style="0" customWidth="1"/>
    <col min="3" max="3" width="13.57421875" style="0" hidden="1" customWidth="1"/>
    <col min="4" max="4" width="13.421875" style="0" customWidth="1"/>
    <col min="5" max="5" width="13.00390625" style="0" customWidth="1"/>
    <col min="6" max="6" width="14.00390625" style="0" customWidth="1"/>
    <col min="7" max="7" width="13.57421875" style="0" customWidth="1"/>
  </cols>
  <sheetData>
    <row r="2" ht="12.75">
      <c r="G2" s="2" t="s">
        <v>29</v>
      </c>
    </row>
    <row r="3" spans="2:7" ht="13.5" thickBot="1">
      <c r="B3" s="32"/>
      <c r="C3" s="32"/>
      <c r="D3" s="32"/>
      <c r="E3" s="32"/>
      <c r="F3" s="32"/>
      <c r="G3" s="34"/>
    </row>
    <row r="4" spans="2:7" ht="12.75">
      <c r="B4" s="146" t="s">
        <v>92</v>
      </c>
      <c r="C4" s="148" t="s">
        <v>12</v>
      </c>
      <c r="D4" s="144" t="s">
        <v>112</v>
      </c>
      <c r="E4" s="144" t="s">
        <v>5</v>
      </c>
      <c r="F4" s="144" t="s">
        <v>11</v>
      </c>
      <c r="G4" s="144" t="s">
        <v>108</v>
      </c>
    </row>
    <row r="5" spans="2:7" ht="29.25" customHeight="1" thickBot="1">
      <c r="B5" s="147"/>
      <c r="C5" s="149"/>
      <c r="D5" s="145"/>
      <c r="E5" s="145"/>
      <c r="F5" s="145"/>
      <c r="G5" s="145"/>
    </row>
    <row r="6" spans="2:7" ht="13.5" thickBot="1">
      <c r="B6" s="35"/>
      <c r="C6" s="36"/>
      <c r="D6" s="37"/>
      <c r="E6" s="37"/>
      <c r="F6" s="37"/>
      <c r="G6" s="37"/>
    </row>
    <row r="7" spans="2:7" ht="13.5" thickBot="1">
      <c r="B7" s="38" t="s">
        <v>30</v>
      </c>
      <c r="C7" s="18"/>
      <c r="D7" s="83">
        <f>D8</f>
        <v>54025.799999999996</v>
      </c>
      <c r="E7" s="83">
        <f>E8</f>
        <v>58060</v>
      </c>
      <c r="F7" s="83">
        <f>F8</f>
        <v>56401.770000000004</v>
      </c>
      <c r="G7" s="83">
        <f>G8</f>
        <v>57510.09</v>
      </c>
    </row>
    <row r="8" spans="2:7" ht="13.5" thickBot="1">
      <c r="B8" s="17" t="s">
        <v>31</v>
      </c>
      <c r="C8" s="18"/>
      <c r="D8" s="83">
        <f>D9+D10+D17</f>
        <v>54025.799999999996</v>
      </c>
      <c r="E8" s="83">
        <f>E9+E10+E17</f>
        <v>58060</v>
      </c>
      <c r="F8" s="83">
        <f>F9+F10+F17</f>
        <v>56401.770000000004</v>
      </c>
      <c r="G8" s="83">
        <f>G9+G10+G17</f>
        <v>57510.09</v>
      </c>
    </row>
    <row r="9" spans="2:7" ht="13.5" thickBot="1">
      <c r="B9" s="39" t="s">
        <v>63</v>
      </c>
      <c r="C9" s="18"/>
      <c r="D9" s="83">
        <v>777.2</v>
      </c>
      <c r="E9" s="83">
        <v>700</v>
      </c>
      <c r="F9" s="83">
        <v>448.4</v>
      </c>
      <c r="G9" s="83">
        <v>471.5</v>
      </c>
    </row>
    <row r="10" spans="2:7" ht="13.5" thickBot="1">
      <c r="B10" s="39" t="s">
        <v>64</v>
      </c>
      <c r="C10" s="18"/>
      <c r="D10" s="83">
        <v>32848.6</v>
      </c>
      <c r="E10" s="84">
        <v>36110</v>
      </c>
      <c r="F10" s="84">
        <v>33853.37</v>
      </c>
      <c r="G10" s="84">
        <v>34088.59</v>
      </c>
    </row>
    <row r="11" spans="2:7" ht="13.5" thickBot="1">
      <c r="B11" s="39" t="s">
        <v>65</v>
      </c>
      <c r="C11" s="18"/>
      <c r="D11" s="83"/>
      <c r="E11" s="83"/>
      <c r="F11" s="83"/>
      <c r="G11" s="83"/>
    </row>
    <row r="12" spans="2:7" ht="24.75" thickBot="1">
      <c r="B12" s="39" t="s">
        <v>66</v>
      </c>
      <c r="C12" s="18"/>
      <c r="D12" s="83"/>
      <c r="E12" s="83"/>
      <c r="F12" s="83"/>
      <c r="G12" s="83"/>
    </row>
    <row r="13" spans="2:7" ht="36.75" thickBot="1">
      <c r="B13" s="39" t="s">
        <v>67</v>
      </c>
      <c r="C13" s="18"/>
      <c r="D13" s="83"/>
      <c r="E13" s="83"/>
      <c r="F13" s="83"/>
      <c r="G13" s="83"/>
    </row>
    <row r="14" spans="2:7" ht="13.5" thickBot="1">
      <c r="B14" s="39" t="s">
        <v>68</v>
      </c>
      <c r="C14" s="18"/>
      <c r="D14" s="83"/>
      <c r="E14" s="83"/>
      <c r="F14" s="83"/>
      <c r="G14" s="83"/>
    </row>
    <row r="15" spans="2:7" ht="13.5" thickBot="1">
      <c r="B15" s="39" t="s">
        <v>69</v>
      </c>
      <c r="C15" s="18"/>
      <c r="D15" s="83"/>
      <c r="E15" s="83"/>
      <c r="F15" s="83"/>
      <c r="G15" s="83"/>
    </row>
    <row r="16" spans="2:7" ht="24.75" thickBot="1">
      <c r="B16" s="39" t="s">
        <v>70</v>
      </c>
      <c r="C16" s="18"/>
      <c r="D16" s="83"/>
      <c r="E16" s="83"/>
      <c r="F16" s="83"/>
      <c r="G16" s="83"/>
    </row>
    <row r="17" spans="2:7" ht="13.5" thickBot="1">
      <c r="B17" s="39" t="s">
        <v>106</v>
      </c>
      <c r="C17" s="18"/>
      <c r="D17" s="83">
        <v>20400</v>
      </c>
      <c r="E17" s="85">
        <v>21250</v>
      </c>
      <c r="F17" s="85">
        <v>22100</v>
      </c>
      <c r="G17" s="85">
        <v>22950</v>
      </c>
    </row>
  </sheetData>
  <sheetProtection password="C613" sheet="1" objects="1" scenarios="1"/>
  <mergeCells count="6">
    <mergeCell ref="G4:G5"/>
    <mergeCell ref="B4:B5"/>
    <mergeCell ref="C4:C5"/>
    <mergeCell ref="E4:E5"/>
    <mergeCell ref="F4:F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H10"/>
  <sheetViews>
    <sheetView workbookViewId="0" topLeftCell="A1">
      <selection activeCell="C7" sqref="C7"/>
    </sheetView>
  </sheetViews>
  <sheetFormatPr defaultColWidth="9.140625" defaultRowHeight="12.75"/>
  <cols>
    <col min="2" max="2" width="30.28125" style="0" customWidth="1"/>
    <col min="4" max="4" width="7.8515625" style="0" customWidth="1"/>
    <col min="5" max="5" width="10.7109375" style="0" customWidth="1"/>
    <col min="6" max="6" width="7.8515625" style="0" customWidth="1"/>
    <col min="7" max="7" width="8.140625" style="0" customWidth="1"/>
    <col min="8" max="8" width="8.57421875" style="0" customWidth="1"/>
  </cols>
  <sheetData>
    <row r="1" ht="13.5" thickBot="1"/>
    <row r="2" spans="2:8" ht="26.25" customHeight="1">
      <c r="B2" s="9" t="s">
        <v>0</v>
      </c>
      <c r="C2" s="150" t="s">
        <v>2</v>
      </c>
      <c r="D2" s="151"/>
      <c r="E2" s="151"/>
      <c r="F2" s="151"/>
      <c r="G2" s="151"/>
      <c r="H2" s="152"/>
    </row>
    <row r="3" spans="2:8" ht="13.5" thickBot="1">
      <c r="B3" s="10" t="s">
        <v>32</v>
      </c>
      <c r="C3" s="40"/>
      <c r="D3" s="40"/>
      <c r="E3" s="40"/>
      <c r="F3" s="40"/>
      <c r="G3" s="40"/>
      <c r="H3" s="41"/>
    </row>
    <row r="4" spans="2:8" ht="12.75" customHeight="1">
      <c r="B4" s="132" t="s">
        <v>3</v>
      </c>
      <c r="C4" s="132" t="s">
        <v>4</v>
      </c>
      <c r="D4" s="132" t="s">
        <v>12</v>
      </c>
      <c r="E4" s="5" t="s">
        <v>56</v>
      </c>
      <c r="F4" s="134" t="s">
        <v>14</v>
      </c>
      <c r="G4" s="134" t="s">
        <v>5</v>
      </c>
      <c r="H4" s="134" t="s">
        <v>11</v>
      </c>
    </row>
    <row r="5" spans="2:8" ht="22.5" customHeight="1" thickBot="1">
      <c r="B5" s="133"/>
      <c r="C5" s="133"/>
      <c r="D5" s="133"/>
      <c r="E5" s="6" t="s">
        <v>57</v>
      </c>
      <c r="F5" s="135"/>
      <c r="G5" s="135"/>
      <c r="H5" s="135"/>
    </row>
    <row r="6" spans="2:8" ht="13.5" thickBot="1">
      <c r="B6" s="42"/>
      <c r="C6" s="43"/>
      <c r="D6" s="44"/>
      <c r="E6" s="43"/>
      <c r="F6" s="45"/>
      <c r="G6" s="45"/>
      <c r="H6" s="45"/>
    </row>
    <row r="7" spans="2:8" ht="13.5" thickBot="1">
      <c r="B7" s="46" t="s">
        <v>6</v>
      </c>
      <c r="C7" s="8"/>
      <c r="D7" s="8"/>
      <c r="E7" s="8"/>
      <c r="F7" s="8"/>
      <c r="G7" s="8"/>
      <c r="H7" s="8"/>
    </row>
    <row r="8" spans="2:8" ht="13.5" thickBot="1">
      <c r="B8" s="46" t="s">
        <v>7</v>
      </c>
      <c r="C8" s="8"/>
      <c r="D8" s="8"/>
      <c r="E8" s="8"/>
      <c r="F8" s="8"/>
      <c r="G8" s="8"/>
      <c r="H8" s="8"/>
    </row>
    <row r="9" spans="2:8" ht="13.5" thickBot="1">
      <c r="B9" s="46" t="s">
        <v>8</v>
      </c>
      <c r="C9" s="8"/>
      <c r="D9" s="8"/>
      <c r="E9" s="8"/>
      <c r="F9" s="8"/>
      <c r="G9" s="8"/>
      <c r="H9" s="8"/>
    </row>
    <row r="10" spans="2:8" ht="13.5" thickBot="1">
      <c r="B10" s="46" t="s">
        <v>9</v>
      </c>
      <c r="C10" s="8"/>
      <c r="D10" s="8"/>
      <c r="E10" s="8"/>
      <c r="F10" s="8"/>
      <c r="G10" s="8"/>
      <c r="H10" s="8"/>
    </row>
  </sheetData>
  <mergeCells count="7">
    <mergeCell ref="C2:H2"/>
    <mergeCell ref="B4:B5"/>
    <mergeCell ref="C4:C5"/>
    <mergeCell ref="D4:D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B2:L48"/>
  <sheetViews>
    <sheetView view="pageBreakPreview" zoomScaleSheetLayoutView="100" workbookViewId="0" topLeftCell="B1">
      <selection activeCell="E13" sqref="E13"/>
    </sheetView>
  </sheetViews>
  <sheetFormatPr defaultColWidth="9.140625" defaultRowHeight="12.75"/>
  <cols>
    <col min="1" max="1" width="0" style="0" hidden="1" customWidth="1"/>
    <col min="2" max="2" width="3.8515625" style="0" customWidth="1"/>
    <col min="3" max="3" width="58.140625" style="0" bestFit="1" customWidth="1"/>
    <col min="5" max="5" width="8.28125" style="0" customWidth="1"/>
    <col min="7" max="7" width="7.57421875" style="0" customWidth="1"/>
    <col min="8" max="8" width="7.28125" style="0" customWidth="1"/>
  </cols>
  <sheetData>
    <row r="2" spans="2:8" ht="15.75">
      <c r="B2" s="161" t="s">
        <v>33</v>
      </c>
      <c r="C2" s="161"/>
      <c r="D2" s="161"/>
      <c r="E2" s="161"/>
      <c r="F2" s="161"/>
      <c r="G2" s="161"/>
      <c r="H2" s="161"/>
    </row>
    <row r="3" spans="2:12" ht="13.5" thickBot="1">
      <c r="B3" s="1"/>
      <c r="C3" s="1"/>
      <c r="D3" s="1"/>
      <c r="E3" s="162"/>
      <c r="F3" s="162"/>
      <c r="G3" s="31"/>
      <c r="H3" s="162"/>
      <c r="I3" s="162"/>
      <c r="J3" s="156"/>
      <c r="K3" s="156"/>
      <c r="L3" s="1"/>
    </row>
    <row r="4" spans="2:12" ht="21.75">
      <c r="B4" s="157" t="s">
        <v>34</v>
      </c>
      <c r="C4" s="159" t="s">
        <v>91</v>
      </c>
      <c r="D4" s="12" t="s">
        <v>110</v>
      </c>
      <c r="E4" s="81" t="s">
        <v>72</v>
      </c>
      <c r="F4" s="132" t="s">
        <v>35</v>
      </c>
      <c r="G4" s="80" t="s">
        <v>72</v>
      </c>
      <c r="H4" s="132" t="s">
        <v>36</v>
      </c>
      <c r="I4" s="80" t="s">
        <v>72</v>
      </c>
      <c r="J4" s="132" t="s">
        <v>37</v>
      </c>
      <c r="K4" s="154"/>
      <c r="L4" s="155"/>
    </row>
    <row r="5" spans="2:12" ht="13.5" thickBot="1">
      <c r="B5" s="158"/>
      <c r="C5" s="160"/>
      <c r="D5" s="6" t="s">
        <v>71</v>
      </c>
      <c r="E5" s="6" t="s">
        <v>73</v>
      </c>
      <c r="F5" s="133"/>
      <c r="G5" s="82" t="s">
        <v>74</v>
      </c>
      <c r="H5" s="133"/>
      <c r="I5" s="82" t="s">
        <v>111</v>
      </c>
      <c r="J5" s="133"/>
      <c r="K5" s="154"/>
      <c r="L5" s="155"/>
    </row>
    <row r="6" spans="2:12" ht="13.5" thickBot="1">
      <c r="B6" s="47"/>
      <c r="C6" s="48"/>
      <c r="D6" s="49">
        <v>2</v>
      </c>
      <c r="E6" s="49">
        <v>3</v>
      </c>
      <c r="F6" s="66">
        <v>4</v>
      </c>
      <c r="G6" s="66">
        <v>5</v>
      </c>
      <c r="H6" s="68">
        <v>6</v>
      </c>
      <c r="I6" s="66">
        <v>7</v>
      </c>
      <c r="J6" s="70">
        <v>8</v>
      </c>
      <c r="K6" s="154"/>
      <c r="L6" s="155"/>
    </row>
    <row r="7" spans="2:12" ht="13.5" thickBot="1">
      <c r="B7" s="50" t="s">
        <v>38</v>
      </c>
      <c r="C7" s="51" t="s">
        <v>39</v>
      </c>
      <c r="D7" s="91">
        <f aca="true" t="shared" si="0" ref="D7:I7">+D8+D9+D10</f>
        <v>7029.800000000001</v>
      </c>
      <c r="E7" s="91">
        <f t="shared" si="0"/>
        <v>9360.063999999998</v>
      </c>
      <c r="F7" s="92">
        <f>+E7-D7</f>
        <v>2330.2639999999974</v>
      </c>
      <c r="G7" s="92">
        <f t="shared" si="0"/>
        <v>7705.878000000001</v>
      </c>
      <c r="H7" s="93">
        <f>+G7-E7</f>
        <v>-1654.1859999999979</v>
      </c>
      <c r="I7" s="92">
        <f t="shared" si="0"/>
        <v>7964.222999999999</v>
      </c>
      <c r="J7" s="93">
        <f>+I7-G7</f>
        <v>258.34499999999844</v>
      </c>
      <c r="K7" s="154"/>
      <c r="L7" s="155"/>
    </row>
    <row r="8" spans="2:12" ht="13.5" thickBot="1">
      <c r="B8" s="50"/>
      <c r="C8" s="51" t="s">
        <v>52</v>
      </c>
      <c r="D8" s="87">
        <f aca="true" t="shared" si="1" ref="D8:I8">+D13+D18</f>
        <v>3669.7000000000003</v>
      </c>
      <c r="E8" s="87">
        <f t="shared" si="1"/>
        <v>5105.282999999999</v>
      </c>
      <c r="F8" s="92">
        <f aca="true" t="shared" si="2" ref="F8:F41">+E8-D8</f>
        <v>1435.5829999999992</v>
      </c>
      <c r="G8" s="88">
        <f t="shared" si="1"/>
        <v>4056.356</v>
      </c>
      <c r="H8" s="93">
        <f aca="true" t="shared" si="3" ref="H8:H41">+G8-E8</f>
        <v>-1048.9269999999992</v>
      </c>
      <c r="I8" s="88">
        <f t="shared" si="1"/>
        <v>4313.602999999999</v>
      </c>
      <c r="J8" s="93">
        <f aca="true" t="shared" si="4" ref="J8:J41">+I8-G8</f>
        <v>257.24699999999893</v>
      </c>
      <c r="K8" s="154"/>
      <c r="L8" s="155"/>
    </row>
    <row r="9" spans="2:12" ht="13.5" thickBot="1">
      <c r="B9" s="50"/>
      <c r="C9" s="51" t="s">
        <v>53</v>
      </c>
      <c r="D9" s="87">
        <f aca="true" t="shared" si="5" ref="D9:I9">+D14+D19</f>
        <v>2460.1000000000004</v>
      </c>
      <c r="E9" s="87">
        <f t="shared" si="5"/>
        <v>3354.781</v>
      </c>
      <c r="F9" s="92">
        <f t="shared" si="2"/>
        <v>894.6809999999996</v>
      </c>
      <c r="G9" s="88">
        <f t="shared" si="5"/>
        <v>2749.522</v>
      </c>
      <c r="H9" s="93">
        <f t="shared" si="3"/>
        <v>-605.259</v>
      </c>
      <c r="I9" s="88">
        <f t="shared" si="5"/>
        <v>2750.62</v>
      </c>
      <c r="J9" s="93">
        <f t="shared" si="4"/>
        <v>1.0979999999999563</v>
      </c>
      <c r="K9" s="154"/>
      <c r="L9" s="155"/>
    </row>
    <row r="10" spans="2:12" ht="13.5" thickBot="1">
      <c r="B10" s="50"/>
      <c r="C10" s="51" t="s">
        <v>54</v>
      </c>
      <c r="D10" s="87">
        <f aca="true" t="shared" si="6" ref="D10:I10">+D15+D20</f>
        <v>900</v>
      </c>
      <c r="E10" s="87">
        <f t="shared" si="6"/>
        <v>900</v>
      </c>
      <c r="F10" s="92">
        <f t="shared" si="2"/>
        <v>0</v>
      </c>
      <c r="G10" s="88">
        <f t="shared" si="6"/>
        <v>900</v>
      </c>
      <c r="H10" s="93">
        <f t="shared" si="3"/>
        <v>0</v>
      </c>
      <c r="I10" s="88">
        <f t="shared" si="6"/>
        <v>900</v>
      </c>
      <c r="J10" s="93">
        <f t="shared" si="4"/>
        <v>0</v>
      </c>
      <c r="K10" s="154"/>
      <c r="L10" s="155"/>
    </row>
    <row r="11" spans="2:12" ht="13.5" thickBot="1">
      <c r="B11" s="53"/>
      <c r="C11" s="48"/>
      <c r="D11" s="94"/>
      <c r="E11" s="94"/>
      <c r="F11" s="95"/>
      <c r="G11" s="95"/>
      <c r="H11" s="96"/>
      <c r="I11" s="95"/>
      <c r="J11" s="96"/>
      <c r="K11" s="154"/>
      <c r="L11" s="155"/>
    </row>
    <row r="12" spans="2:12" ht="13.5" thickBot="1">
      <c r="B12" s="50">
        <v>1</v>
      </c>
      <c r="C12" s="55" t="s">
        <v>40</v>
      </c>
      <c r="D12" s="91">
        <f aca="true" t="shared" si="7" ref="D12:I12">+D13+D14+D15</f>
        <v>7029.800000000001</v>
      </c>
      <c r="E12" s="91">
        <f t="shared" si="7"/>
        <v>9360.063999999998</v>
      </c>
      <c r="F12" s="92">
        <f t="shared" si="2"/>
        <v>2330.2639999999974</v>
      </c>
      <c r="G12" s="92">
        <f t="shared" si="7"/>
        <v>7705.878000000001</v>
      </c>
      <c r="H12" s="93">
        <f t="shared" si="3"/>
        <v>-1654.1859999999979</v>
      </c>
      <c r="I12" s="92">
        <f t="shared" si="7"/>
        <v>7964.222999999999</v>
      </c>
      <c r="J12" s="93">
        <f t="shared" si="4"/>
        <v>258.34499999999844</v>
      </c>
      <c r="K12" s="154"/>
      <c r="L12" s="155"/>
    </row>
    <row r="13" spans="2:12" ht="13.5" thickBot="1">
      <c r="B13" s="56"/>
      <c r="C13" s="57" t="s">
        <v>52</v>
      </c>
      <c r="D13" s="87">
        <f>ПР1!D13+ПР2!D13+ПР3!D13+ПР4!D13+ПР5!D13+ПР6!D13+ПР7!D13</f>
        <v>3669.7000000000003</v>
      </c>
      <c r="E13" s="87">
        <f>ПР1!E13+ПР2!E13+ПР3!E13+ПР4!E13+ПР5!E13+ПР6!E13+ПР7!E13</f>
        <v>5105.282999999999</v>
      </c>
      <c r="F13" s="88">
        <f t="shared" si="2"/>
        <v>1435.5829999999992</v>
      </c>
      <c r="G13" s="103">
        <f>ПР1!G13+ПР2!G13+ПР3!G13+ПР4!G13+ПР5!G13+ПР6!G13+ПР7!G13</f>
        <v>4056.356</v>
      </c>
      <c r="H13" s="89">
        <f t="shared" si="3"/>
        <v>-1048.9269999999992</v>
      </c>
      <c r="I13" s="87">
        <f>ПР1!I13+ПР2!I13+ПР3!I13+ПР4!I13+ПР5!I13+ПР6!I13+ПР7!I13</f>
        <v>4313.602999999999</v>
      </c>
      <c r="J13" s="89">
        <f t="shared" si="4"/>
        <v>257.24699999999893</v>
      </c>
      <c r="K13" s="154"/>
      <c r="L13" s="155"/>
    </row>
    <row r="14" spans="2:12" ht="13.5" thickBot="1">
      <c r="B14" s="56"/>
      <c r="C14" s="57" t="s">
        <v>53</v>
      </c>
      <c r="D14" s="87">
        <f>ПР1!D14+ПР2!D14+ПР3!D14+ПР4!D14+ПР5!D14+ПР6!D14+ПР7!D14</f>
        <v>2460.1000000000004</v>
      </c>
      <c r="E14" s="87">
        <f>ПР1!E14+ПР2!E14+ПР3!E14+ПР4!E14+ПР5!E14+ПР6!E14+ПР7!E14</f>
        <v>3354.781</v>
      </c>
      <c r="F14" s="88">
        <f t="shared" si="2"/>
        <v>894.6809999999996</v>
      </c>
      <c r="G14" s="103">
        <f>ПР1!G14+ПР2!G14+ПР3!G14+ПР4!G14+ПР5!G14+ПР6!G14+ПР7!G14</f>
        <v>2749.522</v>
      </c>
      <c r="H14" s="89">
        <f t="shared" si="3"/>
        <v>-605.259</v>
      </c>
      <c r="I14" s="87">
        <f>ПР1!I14+ПР2!I14+ПР3!I14+ПР4!I14+ПР5!I14+ПР6!I14+ПР7!I14</f>
        <v>2750.62</v>
      </c>
      <c r="J14" s="89">
        <f t="shared" si="4"/>
        <v>1.0979999999999563</v>
      </c>
      <c r="K14" s="154"/>
      <c r="L14" s="155"/>
    </row>
    <row r="15" spans="2:12" ht="13.5" thickBot="1">
      <c r="B15" s="56"/>
      <c r="C15" s="57" t="s">
        <v>54</v>
      </c>
      <c r="D15" s="87">
        <f>ПР1!D15+ПР2!D15+ПР3!D15+ПР4!D15+ПР5!D15+ПР6!D15+ПР7!D15</f>
        <v>900</v>
      </c>
      <c r="E15" s="87">
        <f>ПР1!E15+ПР2!E15+ПР3!E15+ПР4!E15+ПР5!E15+ПР6!E15+ПР7!E15</f>
        <v>900</v>
      </c>
      <c r="F15" s="88">
        <f t="shared" si="2"/>
        <v>0</v>
      </c>
      <c r="G15" s="103">
        <f>ПР1!G15+ПР2!G15+ПР3!G15+ПР4!G15+ПР5!G15+ПР6!G15+ПР7!G15</f>
        <v>900</v>
      </c>
      <c r="H15" s="89">
        <f t="shared" si="3"/>
        <v>0</v>
      </c>
      <c r="I15" s="87">
        <f>ПР1!I15+ПР2!I15+ПР3!I15+ПР4!I15+ПР5!I15+ПР6!I15+ПР7!I15</f>
        <v>900</v>
      </c>
      <c r="J15" s="89">
        <f t="shared" si="4"/>
        <v>0</v>
      </c>
      <c r="K15" s="154"/>
      <c r="L15" s="155"/>
    </row>
    <row r="16" spans="2:12" ht="13.5" thickBot="1">
      <c r="B16" s="58"/>
      <c r="C16" s="59"/>
      <c r="D16" s="94"/>
      <c r="E16" s="94"/>
      <c r="F16" s="95"/>
      <c r="G16" s="95"/>
      <c r="H16" s="96"/>
      <c r="I16" s="95"/>
      <c r="J16" s="96"/>
      <c r="K16" s="154"/>
      <c r="L16" s="155"/>
    </row>
    <row r="17" spans="2:12" ht="13.5" thickBot="1">
      <c r="B17" s="50">
        <v>2</v>
      </c>
      <c r="C17" s="55" t="s">
        <v>75</v>
      </c>
      <c r="D17" s="91">
        <f aca="true" t="shared" si="8" ref="D17:I17">+D18+D19+D20</f>
        <v>0</v>
      </c>
      <c r="E17" s="91">
        <f t="shared" si="8"/>
        <v>0</v>
      </c>
      <c r="F17" s="92">
        <f t="shared" si="2"/>
        <v>0</v>
      </c>
      <c r="G17" s="92">
        <f t="shared" si="8"/>
        <v>0</v>
      </c>
      <c r="H17" s="93">
        <f t="shared" si="3"/>
        <v>0</v>
      </c>
      <c r="I17" s="92">
        <f t="shared" si="8"/>
        <v>0</v>
      </c>
      <c r="J17" s="93">
        <f t="shared" si="4"/>
        <v>0</v>
      </c>
      <c r="K17" s="154"/>
      <c r="L17" s="155"/>
    </row>
    <row r="18" spans="2:12" ht="13.5" thickBot="1">
      <c r="B18" s="58"/>
      <c r="C18" s="59" t="s">
        <v>52</v>
      </c>
      <c r="D18" s="94"/>
      <c r="E18" s="94"/>
      <c r="F18" s="95">
        <f t="shared" si="2"/>
        <v>0</v>
      </c>
      <c r="G18" s="95"/>
      <c r="H18" s="96">
        <f t="shared" si="3"/>
        <v>0</v>
      </c>
      <c r="I18" s="95"/>
      <c r="J18" s="96">
        <f t="shared" si="4"/>
        <v>0</v>
      </c>
      <c r="K18" s="154"/>
      <c r="L18" s="155"/>
    </row>
    <row r="19" spans="2:12" ht="13.5" thickBot="1">
      <c r="B19" s="58"/>
      <c r="C19" s="59" t="s">
        <v>53</v>
      </c>
      <c r="D19" s="94"/>
      <c r="E19" s="94"/>
      <c r="F19" s="95">
        <f t="shared" si="2"/>
        <v>0</v>
      </c>
      <c r="G19" s="95"/>
      <c r="H19" s="96">
        <f t="shared" si="3"/>
        <v>0</v>
      </c>
      <c r="I19" s="95"/>
      <c r="J19" s="96">
        <f t="shared" si="4"/>
        <v>0</v>
      </c>
      <c r="K19" s="154"/>
      <c r="L19" s="155"/>
    </row>
    <row r="20" spans="2:12" ht="13.5" thickBot="1">
      <c r="B20" s="58"/>
      <c r="C20" s="59" t="s">
        <v>54</v>
      </c>
      <c r="D20" s="94"/>
      <c r="E20" s="94"/>
      <c r="F20" s="95">
        <f t="shared" si="2"/>
        <v>0</v>
      </c>
      <c r="G20" s="95"/>
      <c r="H20" s="96">
        <f t="shared" si="3"/>
        <v>0</v>
      </c>
      <c r="I20" s="95"/>
      <c r="J20" s="96">
        <f t="shared" si="4"/>
        <v>0</v>
      </c>
      <c r="K20" s="154"/>
      <c r="L20" s="155"/>
    </row>
    <row r="21" spans="2:12" ht="13.5" thickBot="1">
      <c r="B21" s="58"/>
      <c r="C21" s="60" t="s">
        <v>76</v>
      </c>
      <c r="D21" s="94"/>
      <c r="E21" s="94"/>
      <c r="F21" s="95">
        <f t="shared" si="2"/>
        <v>0</v>
      </c>
      <c r="G21" s="95"/>
      <c r="H21" s="96">
        <f t="shared" si="3"/>
        <v>0</v>
      </c>
      <c r="I21" s="95"/>
      <c r="J21" s="96">
        <f t="shared" si="4"/>
        <v>0</v>
      </c>
      <c r="K21" s="154"/>
      <c r="L21" s="155"/>
    </row>
    <row r="22" spans="2:12" ht="13.5" thickBot="1">
      <c r="B22" s="58" t="s">
        <v>77</v>
      </c>
      <c r="C22" s="61" t="s">
        <v>43</v>
      </c>
      <c r="D22" s="94"/>
      <c r="E22" s="94"/>
      <c r="F22" s="95">
        <f t="shared" si="2"/>
        <v>0</v>
      </c>
      <c r="G22" s="95"/>
      <c r="H22" s="96">
        <f t="shared" si="3"/>
        <v>0</v>
      </c>
      <c r="I22" s="95"/>
      <c r="J22" s="96">
        <f t="shared" si="4"/>
        <v>0</v>
      </c>
      <c r="K22" s="154"/>
      <c r="L22" s="155"/>
    </row>
    <row r="23" spans="2:12" ht="13.5" thickBot="1">
      <c r="B23" s="58" t="s">
        <v>78</v>
      </c>
      <c r="C23" s="61" t="s">
        <v>44</v>
      </c>
      <c r="D23" s="94"/>
      <c r="E23" s="94"/>
      <c r="F23" s="95">
        <f t="shared" si="2"/>
        <v>0</v>
      </c>
      <c r="G23" s="95"/>
      <c r="H23" s="96">
        <f t="shared" si="3"/>
        <v>0</v>
      </c>
      <c r="I23" s="95"/>
      <c r="J23" s="96">
        <f t="shared" si="4"/>
        <v>0</v>
      </c>
      <c r="K23" s="154"/>
      <c r="L23" s="155"/>
    </row>
    <row r="24" spans="2:12" ht="13.5" thickBot="1">
      <c r="B24" s="58" t="s">
        <v>79</v>
      </c>
      <c r="C24" s="61" t="s">
        <v>45</v>
      </c>
      <c r="D24" s="94"/>
      <c r="E24" s="94"/>
      <c r="F24" s="95">
        <f t="shared" si="2"/>
        <v>0</v>
      </c>
      <c r="G24" s="95"/>
      <c r="H24" s="96">
        <f t="shared" si="3"/>
        <v>0</v>
      </c>
      <c r="I24" s="95"/>
      <c r="J24" s="96">
        <f t="shared" si="4"/>
        <v>0</v>
      </c>
      <c r="K24" s="154"/>
      <c r="L24" s="155"/>
    </row>
    <row r="25" spans="2:12" ht="13.5" thickBot="1">
      <c r="B25" s="53"/>
      <c r="C25" s="62"/>
      <c r="D25" s="94"/>
      <c r="E25" s="94"/>
      <c r="F25" s="95"/>
      <c r="G25" s="95"/>
      <c r="H25" s="96"/>
      <c r="I25" s="95"/>
      <c r="J25" s="96"/>
      <c r="K25" s="154"/>
      <c r="L25" s="155"/>
    </row>
    <row r="26" spans="2:12" ht="13.5" thickBot="1">
      <c r="B26" s="53"/>
      <c r="C26" s="63" t="s">
        <v>80</v>
      </c>
      <c r="D26" s="94"/>
      <c r="E26" s="94"/>
      <c r="F26" s="95"/>
      <c r="G26" s="95"/>
      <c r="H26" s="96"/>
      <c r="I26" s="95"/>
      <c r="J26" s="96"/>
      <c r="K26" s="154"/>
      <c r="L26" s="155"/>
    </row>
    <row r="27" spans="2:12" ht="13.5" thickBot="1">
      <c r="B27" s="50" t="s">
        <v>41</v>
      </c>
      <c r="C27" s="51" t="s">
        <v>42</v>
      </c>
      <c r="D27" s="91">
        <f aca="true" t="shared" si="9" ref="D27:I27">+D28+D29+D30</f>
        <v>26596</v>
      </c>
      <c r="E27" s="91">
        <f t="shared" si="9"/>
        <v>27449.93</v>
      </c>
      <c r="F27" s="92">
        <f t="shared" si="2"/>
        <v>853.9300000000003</v>
      </c>
      <c r="G27" s="92">
        <f t="shared" si="9"/>
        <v>26595.922</v>
      </c>
      <c r="H27" s="93">
        <f t="shared" si="3"/>
        <v>-854.0080000000016</v>
      </c>
      <c r="I27" s="92">
        <f t="shared" si="9"/>
        <v>26595.922</v>
      </c>
      <c r="J27" s="93">
        <f t="shared" si="4"/>
        <v>0</v>
      </c>
      <c r="K27" s="154"/>
      <c r="L27" s="155"/>
    </row>
    <row r="28" spans="2:12" ht="13.5" thickBot="1">
      <c r="B28" s="53"/>
      <c r="C28" s="60" t="s">
        <v>81</v>
      </c>
      <c r="D28" s="104">
        <f>ПР1!D28+ПР2!D28+ПР3!D28+ПР4!D28+ПР5!D28+ПР6!D28+ПР7!D28</f>
        <v>24416</v>
      </c>
      <c r="E28" s="104">
        <f>ПР1!E28+ПР2!E28+ПР3!E28+ПР4!E28+ПР5!E28+ПР6!E28+ПР7!E28</f>
        <v>25215.93</v>
      </c>
      <c r="F28" s="105">
        <f t="shared" si="2"/>
        <v>799.9300000000003</v>
      </c>
      <c r="G28" s="104">
        <f>ПР1!G28+ПР2!G28+ПР3!G28+ПР4!G28+ПР5!G28+ПР6!G28+ПР7!G28</f>
        <v>24415.922</v>
      </c>
      <c r="H28" s="96">
        <f t="shared" si="3"/>
        <v>-800.0080000000016</v>
      </c>
      <c r="I28" s="104">
        <f>ПР1!I28+ПР2!I28+ПР3!I28+ПР4!I28+ПР5!I28+ПР6!I28+ПР7!I28</f>
        <v>24415.922</v>
      </c>
      <c r="J28" s="96">
        <f t="shared" si="4"/>
        <v>0</v>
      </c>
      <c r="K28" s="154"/>
      <c r="L28" s="155"/>
    </row>
    <row r="29" spans="2:12" ht="13.5" thickBot="1">
      <c r="B29" s="53"/>
      <c r="C29" s="60" t="s">
        <v>82</v>
      </c>
      <c r="D29" s="104">
        <f>ПР1!D29+ПР2!D29+ПР3!D29+ПР4!D29+ПР5!D29+ПР6!D29+ПР7!D29</f>
        <v>180</v>
      </c>
      <c r="E29" s="104">
        <f>ПР1!E29+ПР2!E29+ПР3!E29+ПР4!E29+ПР5!E29+ПР6!E29+ПР7!E29</f>
        <v>234</v>
      </c>
      <c r="F29" s="105">
        <f t="shared" si="2"/>
        <v>54</v>
      </c>
      <c r="G29" s="104">
        <f>ПР1!G29+ПР2!G29+ПР3!G29+ПР4!G29+ПР5!G29+ПР6!G29+ПР7!G29</f>
        <v>180</v>
      </c>
      <c r="H29" s="96">
        <f t="shared" si="3"/>
        <v>-54</v>
      </c>
      <c r="I29" s="104">
        <f>ПР1!I29+ПР2!I29+ПР3!I29+ПР4!I29+ПР5!I29+ПР6!I29+ПР7!I29</f>
        <v>180</v>
      </c>
      <c r="J29" s="96">
        <f t="shared" si="4"/>
        <v>0</v>
      </c>
      <c r="K29" s="154"/>
      <c r="L29" s="155"/>
    </row>
    <row r="30" spans="2:12" ht="13.5" thickBot="1">
      <c r="B30" s="53"/>
      <c r="C30" s="60" t="s">
        <v>83</v>
      </c>
      <c r="D30" s="104">
        <f>ПР1!D30+ПР2!D30+ПР3!D30+ПР4!D30+ПР5!D30+ПР6!D30+ПР7!D30</f>
        <v>2000</v>
      </c>
      <c r="E30" s="104">
        <f>ПР1!E30+ПР2!E30+ПР3!E30+ПР4!E30+ПР5!E30+ПР6!E30+ПР7!E30</f>
        <v>2000</v>
      </c>
      <c r="F30" s="105">
        <f t="shared" si="2"/>
        <v>0</v>
      </c>
      <c r="G30" s="104">
        <f>ПР1!G30+ПР2!G30+ПР3!G30+ПР4!G30+ПР5!G30+ПР6!G30+ПР7!G30</f>
        <v>2000</v>
      </c>
      <c r="H30" s="96">
        <f t="shared" si="3"/>
        <v>0</v>
      </c>
      <c r="I30" s="104">
        <f>ПР1!I30+ПР2!I30+ПР3!I30+ПР4!I30+ПР5!I30+ПР6!I30+ПР7!I30</f>
        <v>2000</v>
      </c>
      <c r="J30" s="96">
        <f t="shared" si="4"/>
        <v>0</v>
      </c>
      <c r="K30" s="154"/>
      <c r="L30" s="155"/>
    </row>
    <row r="31" spans="2:12" ht="13.5" thickBot="1">
      <c r="B31" s="53"/>
      <c r="C31" s="62"/>
      <c r="D31" s="94"/>
      <c r="E31" s="94"/>
      <c r="F31" s="95"/>
      <c r="G31" s="95"/>
      <c r="H31" s="96"/>
      <c r="I31" s="95"/>
      <c r="J31" s="96"/>
      <c r="K31" s="154"/>
      <c r="L31" s="155"/>
    </row>
    <row r="32" spans="2:12" ht="13.5" thickBot="1">
      <c r="B32" s="50" t="s">
        <v>46</v>
      </c>
      <c r="C32" s="51" t="s">
        <v>47</v>
      </c>
      <c r="D32" s="91">
        <f aca="true" t="shared" si="10" ref="D32:I32">+D33+D34+D35</f>
        <v>20400</v>
      </c>
      <c r="E32" s="91">
        <f t="shared" si="10"/>
        <v>21250</v>
      </c>
      <c r="F32" s="92">
        <f t="shared" si="2"/>
        <v>850</v>
      </c>
      <c r="G32" s="92">
        <f t="shared" si="10"/>
        <v>22100</v>
      </c>
      <c r="H32" s="93">
        <f t="shared" si="3"/>
        <v>850</v>
      </c>
      <c r="I32" s="92">
        <f t="shared" si="10"/>
        <v>22950</v>
      </c>
      <c r="J32" s="93">
        <f t="shared" si="4"/>
        <v>850</v>
      </c>
      <c r="K32" s="154"/>
      <c r="L32" s="155"/>
    </row>
    <row r="33" spans="2:12" ht="13.5" thickBot="1">
      <c r="B33" s="53"/>
      <c r="C33" s="60" t="s">
        <v>81</v>
      </c>
      <c r="D33" s="104">
        <f>ПР1!D33+ПР2!D33+ПР3!D33+ПР4!D33+ПР5!D33+ПР6!D33+ПР7!D33</f>
        <v>18575</v>
      </c>
      <c r="E33" s="104">
        <f>ПР1!E33+ПР2!E33+ПР3!E33+ПР4!E33+ПР5!E33+ПР6!E33+ПР7!E33</f>
        <v>19425</v>
      </c>
      <c r="F33" s="105">
        <f t="shared" si="2"/>
        <v>850</v>
      </c>
      <c r="G33" s="104">
        <f>ПР1!G33+ПР2!G33+ПР3!G33+ПР4!G33+ПР5!G33+ПР6!G33+ПР7!G33</f>
        <v>20275</v>
      </c>
      <c r="H33" s="96">
        <f t="shared" si="3"/>
        <v>850</v>
      </c>
      <c r="I33" s="104">
        <f>ПР1!I33+ПР2!I33+ПР3!I33+ПР4!I33+ПР5!I33+ПР6!I33+ПР7!I33</f>
        <v>21125</v>
      </c>
      <c r="J33" s="96">
        <f t="shared" si="4"/>
        <v>850</v>
      </c>
      <c r="K33" s="154"/>
      <c r="L33" s="155"/>
    </row>
    <row r="34" spans="2:12" ht="13.5" thickBot="1">
      <c r="B34" s="53"/>
      <c r="C34" s="60" t="s">
        <v>84</v>
      </c>
      <c r="D34" s="104">
        <f>ПР1!D34+ПР2!D34+ПР3!D34+ПР4!D34+ПР5!D34+ПР6!D34+ПР7!D34</f>
        <v>1825</v>
      </c>
      <c r="E34" s="104">
        <f>ПР1!E34+ПР2!E34+ПР3!E34+ПР4!E34+ПР5!E34+ПР6!E34+ПР7!E34</f>
        <v>1825</v>
      </c>
      <c r="F34" s="105">
        <f t="shared" si="2"/>
        <v>0</v>
      </c>
      <c r="G34" s="104">
        <f>ПР1!G34+ПР2!G34+ПР3!G34+ПР4!G34+ПР5!G34+ПР6!G34+ПР7!G34</f>
        <v>1825</v>
      </c>
      <c r="H34" s="96">
        <f t="shared" si="3"/>
        <v>0</v>
      </c>
      <c r="I34" s="104">
        <f>ПР1!I34+ПР2!I34+ПР3!I34+ПР4!I34+ПР5!I34+ПР6!I34+ПР7!I34</f>
        <v>1825</v>
      </c>
      <c r="J34" s="96">
        <f t="shared" si="4"/>
        <v>0</v>
      </c>
      <c r="K34" s="154"/>
      <c r="L34" s="155"/>
    </row>
    <row r="35" spans="2:12" ht="13.5" thickBot="1">
      <c r="B35" s="53"/>
      <c r="C35" s="60" t="s">
        <v>45</v>
      </c>
      <c r="D35" s="104">
        <f>ПР1!D35+ПР2!D35+ПР3!D35+ПР4!D35+ПР5!D35+ПР6!D35+ПР7!D35</f>
        <v>0</v>
      </c>
      <c r="E35" s="104">
        <f>ПР1!E35+ПР2!E35+ПР3!E35+ПР4!E35+ПР5!E35+ПР6!E35+ПР7!E35</f>
        <v>0</v>
      </c>
      <c r="F35" s="105">
        <f t="shared" si="2"/>
        <v>0</v>
      </c>
      <c r="G35" s="104">
        <f>ПР1!G35+ПР2!G35+ПР3!G35+ПР4!G35+ПР5!G35+ПР6!G35+ПР7!G35</f>
        <v>0</v>
      </c>
      <c r="H35" s="96">
        <f t="shared" si="3"/>
        <v>0</v>
      </c>
      <c r="I35" s="104">
        <f>ПР1!I35+ПР2!I35+ПР3!I35+ПР4!I35+ПР5!I35+ПР6!I35+ПР7!I35</f>
        <v>0</v>
      </c>
      <c r="J35" s="96">
        <f t="shared" si="4"/>
        <v>0</v>
      </c>
      <c r="K35" s="154"/>
      <c r="L35" s="155"/>
    </row>
    <row r="36" spans="2:12" ht="13.5" thickBot="1">
      <c r="B36" s="53"/>
      <c r="C36" s="62"/>
      <c r="D36" s="94"/>
      <c r="E36" s="94"/>
      <c r="F36" s="95"/>
      <c r="G36" s="95"/>
      <c r="H36" s="96"/>
      <c r="I36" s="95"/>
      <c r="J36" s="96"/>
      <c r="K36" s="154"/>
      <c r="L36" s="155"/>
    </row>
    <row r="37" spans="2:12" ht="13.5" thickBot="1">
      <c r="B37" s="50"/>
      <c r="C37" s="51" t="s">
        <v>48</v>
      </c>
      <c r="D37" s="91">
        <f aca="true" t="shared" si="11" ref="D37:I37">+D32+D27</f>
        <v>46996</v>
      </c>
      <c r="E37" s="91">
        <f t="shared" si="11"/>
        <v>48699.93</v>
      </c>
      <c r="F37" s="92">
        <f t="shared" si="2"/>
        <v>1703.9300000000003</v>
      </c>
      <c r="G37" s="92">
        <f t="shared" si="11"/>
        <v>48695.922</v>
      </c>
      <c r="H37" s="93">
        <f t="shared" si="3"/>
        <v>-4.00800000000163</v>
      </c>
      <c r="I37" s="92">
        <f t="shared" si="11"/>
        <v>49545.922</v>
      </c>
      <c r="J37" s="93">
        <f t="shared" si="4"/>
        <v>850</v>
      </c>
      <c r="K37" s="154"/>
      <c r="L37" s="155"/>
    </row>
    <row r="38" spans="2:12" ht="13.5" thickBot="1">
      <c r="B38" s="53"/>
      <c r="C38" s="48"/>
      <c r="D38" s="54"/>
      <c r="E38" s="54"/>
      <c r="F38" s="95"/>
      <c r="G38" s="95"/>
      <c r="H38" s="96"/>
      <c r="I38" s="95"/>
      <c r="J38" s="96"/>
      <c r="K38" s="154"/>
      <c r="L38" s="155"/>
    </row>
    <row r="39" spans="2:12" ht="13.5" thickBot="1">
      <c r="B39" s="50"/>
      <c r="C39" s="51" t="s">
        <v>55</v>
      </c>
      <c r="D39" s="52">
        <f aca="true" t="shared" si="12" ref="D39:I39">+D27+D7</f>
        <v>33625.8</v>
      </c>
      <c r="E39" s="109">
        <f t="shared" si="12"/>
        <v>36809.994</v>
      </c>
      <c r="F39" s="92">
        <f t="shared" si="2"/>
        <v>3184.193999999996</v>
      </c>
      <c r="G39" s="92">
        <f t="shared" si="12"/>
        <v>34301.8</v>
      </c>
      <c r="H39" s="93">
        <f t="shared" si="3"/>
        <v>-2508.193999999996</v>
      </c>
      <c r="I39" s="92">
        <f t="shared" si="12"/>
        <v>34560.145</v>
      </c>
      <c r="J39" s="93">
        <f t="shared" si="4"/>
        <v>258.3449999999939</v>
      </c>
      <c r="K39" s="154"/>
      <c r="L39" s="155"/>
    </row>
    <row r="40" spans="2:12" ht="13.5" thickBot="1">
      <c r="B40" s="53"/>
      <c r="C40" s="48"/>
      <c r="D40" s="54"/>
      <c r="E40" s="54"/>
      <c r="F40" s="95"/>
      <c r="G40" s="95"/>
      <c r="H40" s="96"/>
      <c r="I40" s="95"/>
      <c r="J40" s="96"/>
      <c r="K40" s="154"/>
      <c r="L40" s="155"/>
    </row>
    <row r="41" spans="2:12" ht="13.5" thickBot="1">
      <c r="B41" s="50"/>
      <c r="C41" s="51" t="s">
        <v>49</v>
      </c>
      <c r="D41" s="52">
        <f aca="true" t="shared" si="13" ref="D41:I41">+D32+D27+D7</f>
        <v>54025.8</v>
      </c>
      <c r="E41" s="109">
        <f t="shared" si="13"/>
        <v>58059.994</v>
      </c>
      <c r="F41" s="92">
        <f t="shared" si="2"/>
        <v>4034.193999999996</v>
      </c>
      <c r="G41" s="92">
        <f t="shared" si="13"/>
        <v>56401.8</v>
      </c>
      <c r="H41" s="93">
        <f t="shared" si="3"/>
        <v>-1658.1939999999959</v>
      </c>
      <c r="I41" s="92">
        <f t="shared" si="13"/>
        <v>57510.145</v>
      </c>
      <c r="J41" s="93">
        <f t="shared" si="4"/>
        <v>1108.344999999994</v>
      </c>
      <c r="K41" s="154"/>
      <c r="L41" s="155"/>
    </row>
    <row r="42" spans="2:12" ht="13.5" thickBot="1">
      <c r="B42" s="53"/>
      <c r="C42" s="62"/>
      <c r="D42" s="54"/>
      <c r="E42" s="54"/>
      <c r="F42" s="67"/>
      <c r="G42" s="67"/>
      <c r="H42" s="69"/>
      <c r="I42" s="67"/>
      <c r="J42" s="69"/>
      <c r="K42" s="154"/>
      <c r="L42" s="155"/>
    </row>
    <row r="43" spans="2:12" ht="13.5" thickBot="1">
      <c r="B43" s="53"/>
      <c r="C43" s="62" t="s">
        <v>50</v>
      </c>
      <c r="D43" s="73">
        <f>ПР1!D43+ПР2!D43+ПР3!D43+ПР4!D43+ПР5!D43+ПР6!D43+ПР7!D43</f>
        <v>299</v>
      </c>
      <c r="E43" s="73">
        <f>ПР1!E43+ПР2!E43+ПР3!E43+ПР4!E43+ПР5!E43+ПР6!E43+ПР7!E43</f>
        <v>449</v>
      </c>
      <c r="F43" s="73">
        <f>ПР1!F43+ПР2!F43+ПР3!F43+ПР4!F43+ПР5!F43+ПР6!F43+ПР7!F43</f>
        <v>150</v>
      </c>
      <c r="G43" s="73">
        <f>ПР1!G43+ПР2!G43+ПР3!G43+ПР4!G43+ПР5!G43+ПР6!G43+ПР7!G43</f>
        <v>315</v>
      </c>
      <c r="H43" s="73">
        <f>ПР1!H43+ПР2!H43+ПР3!H43+ПР4!H43+ПР5!H43+ПР6!H43+ПР7!H43</f>
        <v>-134</v>
      </c>
      <c r="I43" s="73">
        <f>ПР1!I43+ПР2!I43+ПР3!I43+ПР4!I43+ПР5!I43+ПР6!I43+ПР7!I43</f>
        <v>315</v>
      </c>
      <c r="J43" s="73">
        <f>ПР1!J43+ПР2!J43+ПР3!J43+ПР4!J43+ПР5!J43+ПР6!J43+ПР7!J43</f>
        <v>0</v>
      </c>
      <c r="K43" s="154"/>
      <c r="L43" s="155"/>
    </row>
    <row r="44" spans="2:12" ht="13.5" thickBot="1">
      <c r="B44" s="53"/>
      <c r="C44" s="62" t="s">
        <v>51</v>
      </c>
      <c r="D44" s="54"/>
      <c r="E44" s="54"/>
      <c r="F44" s="67"/>
      <c r="G44" s="67"/>
      <c r="H44" s="69"/>
      <c r="I44" s="67"/>
      <c r="J44" s="69"/>
      <c r="K44" s="154"/>
      <c r="L44" s="155"/>
    </row>
    <row r="45" spans="2:12" s="65" customFormat="1" ht="12.75">
      <c r="B45" s="64"/>
      <c r="C45" s="64"/>
      <c r="D45" s="64"/>
      <c r="E45" s="153"/>
      <c r="F45" s="153"/>
      <c r="G45" s="64"/>
      <c r="H45" s="153"/>
      <c r="I45" s="153"/>
      <c r="J45" s="153"/>
      <c r="K45" s="153"/>
      <c r="L45" s="64"/>
    </row>
    <row r="47" spans="2:3" ht="13.5">
      <c r="B47" s="71"/>
      <c r="C47" s="72"/>
    </row>
    <row r="48" spans="2:3" ht="13.5">
      <c r="B48" s="71"/>
      <c r="C48" s="72"/>
    </row>
  </sheetData>
  <sheetProtection password="C613" sheet="1" objects="1" scenarios="1"/>
  <mergeCells count="52">
    <mergeCell ref="B4:B5"/>
    <mergeCell ref="C4:C5"/>
    <mergeCell ref="B2:H2"/>
    <mergeCell ref="E3:F3"/>
    <mergeCell ref="H3:I3"/>
    <mergeCell ref="F4:F5"/>
    <mergeCell ref="H4:H5"/>
    <mergeCell ref="K7:L7"/>
    <mergeCell ref="K4:L5"/>
    <mergeCell ref="K6:L6"/>
    <mergeCell ref="J3:K3"/>
    <mergeCell ref="J4:J5"/>
    <mergeCell ref="K11:L11"/>
    <mergeCell ref="K10:L10"/>
    <mergeCell ref="K9:L9"/>
    <mergeCell ref="K8:L8"/>
    <mergeCell ref="K15:L15"/>
    <mergeCell ref="K14:L14"/>
    <mergeCell ref="K13:L13"/>
    <mergeCell ref="K12:L12"/>
    <mergeCell ref="K19:L19"/>
    <mergeCell ref="K18:L18"/>
    <mergeCell ref="K17:L17"/>
    <mergeCell ref="K16:L16"/>
    <mergeCell ref="K23:L23"/>
    <mergeCell ref="K22:L22"/>
    <mergeCell ref="K21:L21"/>
    <mergeCell ref="K20:L20"/>
    <mergeCell ref="K27:L27"/>
    <mergeCell ref="K26:L26"/>
    <mergeCell ref="K25:L25"/>
    <mergeCell ref="K24:L24"/>
    <mergeCell ref="K31:L31"/>
    <mergeCell ref="K30:L30"/>
    <mergeCell ref="K29:L29"/>
    <mergeCell ref="K28:L28"/>
    <mergeCell ref="K35:L35"/>
    <mergeCell ref="K34:L34"/>
    <mergeCell ref="K33:L33"/>
    <mergeCell ref="K32:L32"/>
    <mergeCell ref="K39:L39"/>
    <mergeCell ref="K38:L38"/>
    <mergeCell ref="K37:L37"/>
    <mergeCell ref="K36:L36"/>
    <mergeCell ref="K43:L43"/>
    <mergeCell ref="K42:L42"/>
    <mergeCell ref="K41:L41"/>
    <mergeCell ref="K40:L40"/>
    <mergeCell ref="E45:F45"/>
    <mergeCell ref="H45:I45"/>
    <mergeCell ref="J45:K45"/>
    <mergeCell ref="K44:L44"/>
  </mergeCells>
  <printOptions horizontalCentered="1"/>
  <pageMargins left="0.35433070866141736" right="0.31496062992125984" top="1.1023622047244095" bottom="0.2755905511811024" header="0.35433070866141736" footer="0.5118110236220472"/>
  <pageSetup horizontalDpi="200" verticalDpi="2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B2:L48"/>
  <sheetViews>
    <sheetView view="pageBreakPreview" zoomScaleSheetLayoutView="100" workbookViewId="0" topLeftCell="B10">
      <selection activeCell="E29" sqref="E29"/>
    </sheetView>
  </sheetViews>
  <sheetFormatPr defaultColWidth="9.140625" defaultRowHeight="12.75"/>
  <cols>
    <col min="1" max="1" width="0" style="0" hidden="1" customWidth="1"/>
    <col min="2" max="2" width="4.140625" style="0" customWidth="1"/>
    <col min="3" max="3" width="58.140625" style="0" bestFit="1" customWidth="1"/>
    <col min="5" max="5" width="8.28125" style="0" customWidth="1"/>
    <col min="7" max="7" width="7.57421875" style="0" customWidth="1"/>
    <col min="8" max="8" width="7.28125" style="0" customWidth="1"/>
  </cols>
  <sheetData>
    <row r="2" spans="2:8" ht="15.75">
      <c r="B2" s="161" t="s">
        <v>33</v>
      </c>
      <c r="C2" s="161"/>
      <c r="D2" s="161"/>
      <c r="E2" s="161"/>
      <c r="F2" s="161"/>
      <c r="G2" s="161"/>
      <c r="H2" s="161"/>
    </row>
    <row r="3" spans="2:12" ht="13.5" thickBot="1">
      <c r="B3" s="1"/>
      <c r="C3" s="1"/>
      <c r="D3" s="1"/>
      <c r="E3" s="162"/>
      <c r="F3" s="162"/>
      <c r="G3" s="31"/>
      <c r="H3" s="162"/>
      <c r="I3" s="162"/>
      <c r="J3" s="156"/>
      <c r="K3" s="156"/>
      <c r="L3" s="1"/>
    </row>
    <row r="4" spans="2:12" ht="21.75">
      <c r="B4" s="157" t="s">
        <v>34</v>
      </c>
      <c r="C4" s="163" t="s">
        <v>85</v>
      </c>
      <c r="D4" s="12" t="s">
        <v>110</v>
      </c>
      <c r="E4" s="81" t="s">
        <v>72</v>
      </c>
      <c r="F4" s="132" t="s">
        <v>35</v>
      </c>
      <c r="G4" s="80" t="s">
        <v>72</v>
      </c>
      <c r="H4" s="132" t="s">
        <v>36</v>
      </c>
      <c r="I4" s="80" t="s">
        <v>72</v>
      </c>
      <c r="J4" s="132" t="s">
        <v>37</v>
      </c>
      <c r="K4" s="154"/>
      <c r="L4" s="155"/>
    </row>
    <row r="5" spans="2:12" ht="13.5" thickBot="1">
      <c r="B5" s="158"/>
      <c r="C5" s="164"/>
      <c r="D5" s="6" t="s">
        <v>71</v>
      </c>
      <c r="E5" s="6" t="s">
        <v>73</v>
      </c>
      <c r="F5" s="133"/>
      <c r="G5" s="82" t="s">
        <v>74</v>
      </c>
      <c r="H5" s="133"/>
      <c r="I5" s="82" t="s">
        <v>111</v>
      </c>
      <c r="J5" s="133"/>
      <c r="K5" s="154"/>
      <c r="L5" s="155"/>
    </row>
    <row r="6" spans="2:12" ht="13.5" thickBot="1">
      <c r="B6" s="47"/>
      <c r="C6" s="48"/>
      <c r="D6" s="49">
        <v>2</v>
      </c>
      <c r="E6" s="49">
        <v>3</v>
      </c>
      <c r="F6" s="100">
        <v>4</v>
      </c>
      <c r="G6" s="100">
        <v>5</v>
      </c>
      <c r="H6" s="68">
        <v>6</v>
      </c>
      <c r="I6" s="100">
        <v>7</v>
      </c>
      <c r="J6" s="70">
        <v>8</v>
      </c>
      <c r="K6" s="154"/>
      <c r="L6" s="155"/>
    </row>
    <row r="7" spans="2:12" ht="13.5" thickBot="1">
      <c r="B7" s="50" t="s">
        <v>38</v>
      </c>
      <c r="C7" s="51" t="s">
        <v>39</v>
      </c>
      <c r="D7" s="91">
        <f aca="true" t="shared" si="0" ref="D7:I7">+D8+D9+D10</f>
        <v>1909.8000000000002</v>
      </c>
      <c r="E7" s="91">
        <f t="shared" si="0"/>
        <v>3536.571</v>
      </c>
      <c r="F7" s="92">
        <f>+E7-D7</f>
        <v>1626.7709999999997</v>
      </c>
      <c r="G7" s="92">
        <f t="shared" si="0"/>
        <v>1974.4309999999998</v>
      </c>
      <c r="H7" s="93">
        <f>+G7-E7</f>
        <v>-1562.14</v>
      </c>
      <c r="I7" s="92">
        <f t="shared" si="0"/>
        <v>2074.1169999999997</v>
      </c>
      <c r="J7" s="93">
        <f>+I7-G7</f>
        <v>99.68599999999992</v>
      </c>
      <c r="K7" s="154"/>
      <c r="L7" s="155"/>
    </row>
    <row r="8" spans="2:12" ht="13.5" thickBot="1">
      <c r="B8" s="50"/>
      <c r="C8" s="51" t="s">
        <v>52</v>
      </c>
      <c r="D8" s="87">
        <f aca="true" t="shared" si="1" ref="D8:I10">+D13+D18</f>
        <v>1343.7</v>
      </c>
      <c r="E8" s="87">
        <f t="shared" si="1"/>
        <v>2556.235</v>
      </c>
      <c r="F8" s="92">
        <f aca="true" t="shared" si="2" ref="F8:F44">+E8-D8</f>
        <v>1212.535</v>
      </c>
      <c r="G8" s="88">
        <f t="shared" si="1"/>
        <v>1402.8339999999998</v>
      </c>
      <c r="H8" s="93">
        <f aca="true" t="shared" si="3" ref="H8:H44">+G8-E8</f>
        <v>-1153.4010000000003</v>
      </c>
      <c r="I8" s="88">
        <f t="shared" si="1"/>
        <v>1500.3709999999999</v>
      </c>
      <c r="J8" s="93">
        <f aca="true" t="shared" si="4" ref="J8:J44">+I8-G8</f>
        <v>97.53700000000003</v>
      </c>
      <c r="K8" s="154"/>
      <c r="L8" s="155"/>
    </row>
    <row r="9" spans="2:12" ht="13.5" thickBot="1">
      <c r="B9" s="50"/>
      <c r="C9" s="51" t="s">
        <v>53</v>
      </c>
      <c r="D9" s="87">
        <f t="shared" si="1"/>
        <v>566.1</v>
      </c>
      <c r="E9" s="87">
        <f t="shared" si="1"/>
        <v>980.336</v>
      </c>
      <c r="F9" s="92">
        <f t="shared" si="2"/>
        <v>414.236</v>
      </c>
      <c r="G9" s="88">
        <f t="shared" si="1"/>
        <v>571.597</v>
      </c>
      <c r="H9" s="93">
        <f t="shared" si="3"/>
        <v>-408.73900000000003</v>
      </c>
      <c r="I9" s="88">
        <f t="shared" si="1"/>
        <v>573.746</v>
      </c>
      <c r="J9" s="93">
        <f t="shared" si="4"/>
        <v>2.149000000000001</v>
      </c>
      <c r="K9" s="154"/>
      <c r="L9" s="155"/>
    </row>
    <row r="10" spans="2:12" ht="13.5" thickBot="1">
      <c r="B10" s="50"/>
      <c r="C10" s="51" t="s">
        <v>54</v>
      </c>
      <c r="D10" s="87">
        <f t="shared" si="1"/>
        <v>0</v>
      </c>
      <c r="E10" s="87">
        <f t="shared" si="1"/>
        <v>0</v>
      </c>
      <c r="F10" s="92">
        <f t="shared" si="2"/>
        <v>0</v>
      </c>
      <c r="G10" s="88">
        <f t="shared" si="1"/>
        <v>0</v>
      </c>
      <c r="H10" s="93">
        <f t="shared" si="3"/>
        <v>0</v>
      </c>
      <c r="I10" s="88">
        <f t="shared" si="1"/>
        <v>0</v>
      </c>
      <c r="J10" s="93">
        <f t="shared" si="4"/>
        <v>0</v>
      </c>
      <c r="K10" s="154"/>
      <c r="L10" s="155"/>
    </row>
    <row r="11" spans="2:12" ht="13.5" thickBot="1">
      <c r="B11" s="53"/>
      <c r="C11" s="48"/>
      <c r="D11" s="94"/>
      <c r="E11" s="94"/>
      <c r="F11" s="95"/>
      <c r="G11" s="95"/>
      <c r="H11" s="96"/>
      <c r="I11" s="95"/>
      <c r="J11" s="96"/>
      <c r="K11" s="154"/>
      <c r="L11" s="155"/>
    </row>
    <row r="12" spans="2:12" ht="13.5" thickBot="1">
      <c r="B12" s="50">
        <v>1</v>
      </c>
      <c r="C12" s="55" t="s">
        <v>40</v>
      </c>
      <c r="D12" s="91">
        <f aca="true" t="shared" si="5" ref="D12:I12">+D13+D14+D15</f>
        <v>1909.8000000000002</v>
      </c>
      <c r="E12" s="91">
        <f t="shared" si="5"/>
        <v>3536.571</v>
      </c>
      <c r="F12" s="92">
        <f t="shared" si="2"/>
        <v>1626.7709999999997</v>
      </c>
      <c r="G12" s="92">
        <f t="shared" si="5"/>
        <v>1974.4309999999998</v>
      </c>
      <c r="H12" s="93">
        <f t="shared" si="3"/>
        <v>-1562.14</v>
      </c>
      <c r="I12" s="92">
        <f t="shared" si="5"/>
        <v>2074.1169999999997</v>
      </c>
      <c r="J12" s="93">
        <f t="shared" si="4"/>
        <v>99.68599999999992</v>
      </c>
      <c r="K12" s="154"/>
      <c r="L12" s="155"/>
    </row>
    <row r="13" spans="2:12" ht="13.5" thickBot="1">
      <c r="B13" s="56"/>
      <c r="C13" s="57" t="s">
        <v>52</v>
      </c>
      <c r="D13" s="87">
        <v>1343.7</v>
      </c>
      <c r="E13" s="86">
        <v>2556.235</v>
      </c>
      <c r="F13" s="88">
        <f t="shared" si="2"/>
        <v>1212.535</v>
      </c>
      <c r="G13" s="90">
        <v>1402.8339999999998</v>
      </c>
      <c r="H13" s="89">
        <f t="shared" si="3"/>
        <v>-1153.4010000000003</v>
      </c>
      <c r="I13" s="90">
        <v>1500.3709999999999</v>
      </c>
      <c r="J13" s="89">
        <f t="shared" si="4"/>
        <v>97.53700000000003</v>
      </c>
      <c r="K13" s="154"/>
      <c r="L13" s="155"/>
    </row>
    <row r="14" spans="2:12" ht="13.5" thickBot="1">
      <c r="B14" s="56"/>
      <c r="C14" s="57" t="s">
        <v>53</v>
      </c>
      <c r="D14" s="87">
        <v>566.1</v>
      </c>
      <c r="E14" s="86">
        <v>980.336</v>
      </c>
      <c r="F14" s="99">
        <f t="shared" si="2"/>
        <v>414.236</v>
      </c>
      <c r="G14" s="86">
        <v>571.597</v>
      </c>
      <c r="H14" s="89">
        <f t="shared" si="3"/>
        <v>-408.73900000000003</v>
      </c>
      <c r="I14" s="86">
        <v>573.746</v>
      </c>
      <c r="J14" s="89">
        <f t="shared" si="4"/>
        <v>2.149000000000001</v>
      </c>
      <c r="K14" s="154"/>
      <c r="L14" s="155"/>
    </row>
    <row r="15" spans="2:12" ht="13.5" thickBot="1">
      <c r="B15" s="56"/>
      <c r="C15" s="57" t="s">
        <v>54</v>
      </c>
      <c r="D15" s="87"/>
      <c r="E15" s="87"/>
      <c r="F15" s="88">
        <f t="shared" si="2"/>
        <v>0</v>
      </c>
      <c r="G15" s="88"/>
      <c r="H15" s="89">
        <f t="shared" si="3"/>
        <v>0</v>
      </c>
      <c r="I15" s="88"/>
      <c r="J15" s="89">
        <f t="shared" si="4"/>
        <v>0</v>
      </c>
      <c r="K15" s="154"/>
      <c r="L15" s="155"/>
    </row>
    <row r="16" spans="2:12" ht="13.5" thickBot="1">
      <c r="B16" s="58"/>
      <c r="C16" s="59"/>
      <c r="D16" s="94"/>
      <c r="E16" s="94"/>
      <c r="F16" s="95"/>
      <c r="G16" s="95"/>
      <c r="H16" s="96"/>
      <c r="I16" s="95"/>
      <c r="J16" s="96"/>
      <c r="K16" s="154"/>
      <c r="L16" s="155"/>
    </row>
    <row r="17" spans="2:12" ht="13.5" thickBot="1">
      <c r="B17" s="50">
        <v>2</v>
      </c>
      <c r="C17" s="55" t="s">
        <v>75</v>
      </c>
      <c r="D17" s="91">
        <f aca="true" t="shared" si="6" ref="D17:I17">+D18+D19+D20</f>
        <v>0</v>
      </c>
      <c r="E17" s="91">
        <f t="shared" si="6"/>
        <v>0</v>
      </c>
      <c r="F17" s="92">
        <f t="shared" si="2"/>
        <v>0</v>
      </c>
      <c r="G17" s="92">
        <f t="shared" si="6"/>
        <v>0</v>
      </c>
      <c r="H17" s="93">
        <f t="shared" si="3"/>
        <v>0</v>
      </c>
      <c r="I17" s="92">
        <f t="shared" si="6"/>
        <v>0</v>
      </c>
      <c r="J17" s="93">
        <f t="shared" si="4"/>
        <v>0</v>
      </c>
      <c r="K17" s="154"/>
      <c r="L17" s="155"/>
    </row>
    <row r="18" spans="2:12" ht="13.5" thickBot="1">
      <c r="B18" s="58"/>
      <c r="C18" s="59" t="s">
        <v>52</v>
      </c>
      <c r="D18" s="94"/>
      <c r="E18" s="94"/>
      <c r="F18" s="95">
        <f t="shared" si="2"/>
        <v>0</v>
      </c>
      <c r="G18" s="95"/>
      <c r="H18" s="96">
        <f t="shared" si="3"/>
        <v>0</v>
      </c>
      <c r="I18" s="95"/>
      <c r="J18" s="96">
        <f t="shared" si="4"/>
        <v>0</v>
      </c>
      <c r="K18" s="154"/>
      <c r="L18" s="155"/>
    </row>
    <row r="19" spans="2:12" ht="13.5" thickBot="1">
      <c r="B19" s="58"/>
      <c r="C19" s="59" t="s">
        <v>53</v>
      </c>
      <c r="D19" s="94"/>
      <c r="E19" s="94"/>
      <c r="F19" s="95">
        <f t="shared" si="2"/>
        <v>0</v>
      </c>
      <c r="G19" s="95"/>
      <c r="H19" s="96">
        <f t="shared" si="3"/>
        <v>0</v>
      </c>
      <c r="I19" s="95"/>
      <c r="J19" s="96">
        <f t="shared" si="4"/>
        <v>0</v>
      </c>
      <c r="K19" s="154"/>
      <c r="L19" s="155"/>
    </row>
    <row r="20" spans="2:12" ht="13.5" thickBot="1">
      <c r="B20" s="58"/>
      <c r="C20" s="59" t="s">
        <v>54</v>
      </c>
      <c r="D20" s="94"/>
      <c r="E20" s="94"/>
      <c r="F20" s="95">
        <f t="shared" si="2"/>
        <v>0</v>
      </c>
      <c r="G20" s="95"/>
      <c r="H20" s="96">
        <f t="shared" si="3"/>
        <v>0</v>
      </c>
      <c r="I20" s="95"/>
      <c r="J20" s="96">
        <f t="shared" si="4"/>
        <v>0</v>
      </c>
      <c r="K20" s="154"/>
      <c r="L20" s="155"/>
    </row>
    <row r="21" spans="2:12" ht="13.5" thickBot="1">
      <c r="B21" s="58"/>
      <c r="C21" s="60" t="s">
        <v>76</v>
      </c>
      <c r="D21" s="94"/>
      <c r="E21" s="94"/>
      <c r="F21" s="95">
        <f t="shared" si="2"/>
        <v>0</v>
      </c>
      <c r="G21" s="95"/>
      <c r="H21" s="96">
        <f t="shared" si="3"/>
        <v>0</v>
      </c>
      <c r="I21" s="95"/>
      <c r="J21" s="96">
        <f t="shared" si="4"/>
        <v>0</v>
      </c>
      <c r="K21" s="154"/>
      <c r="L21" s="155"/>
    </row>
    <row r="22" spans="2:12" ht="12.75" customHeight="1" hidden="1" thickBot="1">
      <c r="B22" s="58" t="s">
        <v>77</v>
      </c>
      <c r="C22" s="61" t="s">
        <v>43</v>
      </c>
      <c r="D22" s="94"/>
      <c r="E22" s="94"/>
      <c r="F22" s="95">
        <f t="shared" si="2"/>
        <v>0</v>
      </c>
      <c r="G22" s="95"/>
      <c r="H22" s="96">
        <f t="shared" si="3"/>
        <v>0</v>
      </c>
      <c r="I22" s="95"/>
      <c r="J22" s="96">
        <f t="shared" si="4"/>
        <v>0</v>
      </c>
      <c r="K22" s="154"/>
      <c r="L22" s="155"/>
    </row>
    <row r="23" spans="2:12" ht="13.5" hidden="1" thickBot="1">
      <c r="B23" s="58" t="s">
        <v>78</v>
      </c>
      <c r="C23" s="61" t="s">
        <v>44</v>
      </c>
      <c r="D23" s="94"/>
      <c r="E23" s="94"/>
      <c r="F23" s="95">
        <f t="shared" si="2"/>
        <v>0</v>
      </c>
      <c r="G23" s="95"/>
      <c r="H23" s="96">
        <f t="shared" si="3"/>
        <v>0</v>
      </c>
      <c r="I23" s="95"/>
      <c r="J23" s="96">
        <f t="shared" si="4"/>
        <v>0</v>
      </c>
      <c r="K23" s="154"/>
      <c r="L23" s="155"/>
    </row>
    <row r="24" spans="2:12" ht="13.5" hidden="1" thickBot="1">
      <c r="B24" s="58" t="s">
        <v>79</v>
      </c>
      <c r="C24" s="61" t="s">
        <v>45</v>
      </c>
      <c r="D24" s="94"/>
      <c r="E24" s="94"/>
      <c r="F24" s="95">
        <f t="shared" si="2"/>
        <v>0</v>
      </c>
      <c r="G24" s="95"/>
      <c r="H24" s="96">
        <f t="shared" si="3"/>
        <v>0</v>
      </c>
      <c r="I24" s="95"/>
      <c r="J24" s="96">
        <f t="shared" si="4"/>
        <v>0</v>
      </c>
      <c r="K24" s="154"/>
      <c r="L24" s="155"/>
    </row>
    <row r="25" spans="2:12" ht="13.5" hidden="1" thickBot="1">
      <c r="B25" s="53"/>
      <c r="C25" s="62"/>
      <c r="D25" s="94"/>
      <c r="E25" s="94"/>
      <c r="F25" s="95"/>
      <c r="G25" s="95"/>
      <c r="H25" s="96"/>
      <c r="I25" s="95"/>
      <c r="J25" s="96"/>
      <c r="K25" s="154"/>
      <c r="L25" s="155"/>
    </row>
    <row r="26" spans="2:12" ht="13.5" thickBot="1">
      <c r="B26" s="53"/>
      <c r="C26" s="63" t="s">
        <v>80</v>
      </c>
      <c r="D26" s="94"/>
      <c r="E26" s="94"/>
      <c r="F26" s="95"/>
      <c r="G26" s="95"/>
      <c r="H26" s="96"/>
      <c r="I26" s="95"/>
      <c r="J26" s="96"/>
      <c r="K26" s="154"/>
      <c r="L26" s="155"/>
    </row>
    <row r="27" spans="2:12" ht="13.5" thickBot="1">
      <c r="B27" s="50" t="s">
        <v>41</v>
      </c>
      <c r="C27" s="51" t="s">
        <v>42</v>
      </c>
      <c r="D27" s="91">
        <f aca="true" t="shared" si="7" ref="D27:I27">+D28+D29+D30</f>
        <v>535.7</v>
      </c>
      <c r="E27" s="91">
        <f t="shared" si="7"/>
        <v>789.68</v>
      </c>
      <c r="F27" s="92">
        <f t="shared" si="2"/>
        <v>253.9799999999999</v>
      </c>
      <c r="G27" s="92">
        <f t="shared" si="7"/>
        <v>535.672</v>
      </c>
      <c r="H27" s="93">
        <f t="shared" si="3"/>
        <v>-254.00799999999992</v>
      </c>
      <c r="I27" s="92">
        <f t="shared" si="7"/>
        <v>535.672</v>
      </c>
      <c r="J27" s="93">
        <f t="shared" si="4"/>
        <v>0</v>
      </c>
      <c r="K27" s="154"/>
      <c r="L27" s="155"/>
    </row>
    <row r="28" spans="2:12" ht="13.5" thickBot="1">
      <c r="B28" s="53"/>
      <c r="C28" s="60" t="s">
        <v>81</v>
      </c>
      <c r="D28" s="94">
        <v>535.7</v>
      </c>
      <c r="E28" s="97">
        <v>735.68</v>
      </c>
      <c r="F28" s="95">
        <f t="shared" si="2"/>
        <v>199.9799999999999</v>
      </c>
      <c r="G28" s="98">
        <v>535.672</v>
      </c>
      <c r="H28" s="96">
        <f t="shared" si="3"/>
        <v>-200.00799999999992</v>
      </c>
      <c r="I28" s="98">
        <v>535.672</v>
      </c>
      <c r="J28" s="96">
        <f t="shared" si="4"/>
        <v>0</v>
      </c>
      <c r="K28" s="154"/>
      <c r="L28" s="155"/>
    </row>
    <row r="29" spans="2:12" ht="13.5" thickBot="1">
      <c r="B29" s="53"/>
      <c r="C29" s="60" t="s">
        <v>82</v>
      </c>
      <c r="D29" s="94"/>
      <c r="E29" s="94">
        <v>54</v>
      </c>
      <c r="F29" s="95">
        <f t="shared" si="2"/>
        <v>54</v>
      </c>
      <c r="G29" s="95"/>
      <c r="H29" s="96">
        <f t="shared" si="3"/>
        <v>-54</v>
      </c>
      <c r="I29" s="95"/>
      <c r="J29" s="96">
        <f t="shared" si="4"/>
        <v>0</v>
      </c>
      <c r="K29" s="154"/>
      <c r="L29" s="155"/>
    </row>
    <row r="30" spans="2:12" ht="13.5" thickBot="1">
      <c r="B30" s="53"/>
      <c r="C30" s="60" t="s">
        <v>83</v>
      </c>
      <c r="D30" s="94"/>
      <c r="E30" s="94"/>
      <c r="F30" s="95">
        <f t="shared" si="2"/>
        <v>0</v>
      </c>
      <c r="G30" s="95"/>
      <c r="H30" s="96">
        <f t="shared" si="3"/>
        <v>0</v>
      </c>
      <c r="I30" s="95"/>
      <c r="J30" s="96">
        <f t="shared" si="4"/>
        <v>0</v>
      </c>
      <c r="K30" s="154"/>
      <c r="L30" s="155"/>
    </row>
    <row r="31" spans="2:12" ht="13.5" thickBot="1">
      <c r="B31" s="53"/>
      <c r="C31" s="62"/>
      <c r="D31" s="94"/>
      <c r="E31" s="94"/>
      <c r="F31" s="95"/>
      <c r="G31" s="95"/>
      <c r="H31" s="96"/>
      <c r="I31" s="95"/>
      <c r="J31" s="96"/>
      <c r="K31" s="154"/>
      <c r="L31" s="155"/>
    </row>
    <row r="32" spans="2:12" ht="13.5" thickBot="1">
      <c r="B32" s="50" t="s">
        <v>46</v>
      </c>
      <c r="C32" s="51" t="s">
        <v>47</v>
      </c>
      <c r="D32" s="91">
        <f aca="true" t="shared" si="8" ref="D32:I32">+D33+D34+D35</f>
        <v>0</v>
      </c>
      <c r="E32" s="91">
        <f t="shared" si="8"/>
        <v>200</v>
      </c>
      <c r="F32" s="92">
        <f t="shared" si="2"/>
        <v>200</v>
      </c>
      <c r="G32" s="92">
        <f t="shared" si="8"/>
        <v>200</v>
      </c>
      <c r="H32" s="93">
        <f t="shared" si="3"/>
        <v>0</v>
      </c>
      <c r="I32" s="92">
        <f t="shared" si="8"/>
        <v>200</v>
      </c>
      <c r="J32" s="93">
        <f t="shared" si="4"/>
        <v>0</v>
      </c>
      <c r="K32" s="154"/>
      <c r="L32" s="155"/>
    </row>
    <row r="33" spans="2:12" ht="13.5" thickBot="1">
      <c r="B33" s="53"/>
      <c r="C33" s="60" t="s">
        <v>81</v>
      </c>
      <c r="D33" s="94">
        <v>0</v>
      </c>
      <c r="E33" s="97">
        <v>200</v>
      </c>
      <c r="F33" s="95">
        <f t="shared" si="2"/>
        <v>200</v>
      </c>
      <c r="G33" s="98">
        <v>200</v>
      </c>
      <c r="H33" s="96">
        <f t="shared" si="3"/>
        <v>0</v>
      </c>
      <c r="I33" s="98">
        <v>200</v>
      </c>
      <c r="J33" s="96">
        <f t="shared" si="4"/>
        <v>0</v>
      </c>
      <c r="K33" s="154"/>
      <c r="L33" s="155"/>
    </row>
    <row r="34" spans="2:12" ht="13.5" thickBot="1">
      <c r="B34" s="53"/>
      <c r="C34" s="60" t="s">
        <v>84</v>
      </c>
      <c r="D34" s="94">
        <v>0</v>
      </c>
      <c r="E34" s="94">
        <v>0</v>
      </c>
      <c r="F34" s="95">
        <f t="shared" si="2"/>
        <v>0</v>
      </c>
      <c r="G34" s="95">
        <v>0</v>
      </c>
      <c r="H34" s="96">
        <f t="shared" si="3"/>
        <v>0</v>
      </c>
      <c r="I34" s="95">
        <v>0</v>
      </c>
      <c r="J34" s="96">
        <f t="shared" si="4"/>
        <v>0</v>
      </c>
      <c r="K34" s="154"/>
      <c r="L34" s="155"/>
    </row>
    <row r="35" spans="2:12" ht="13.5" thickBot="1">
      <c r="B35" s="53"/>
      <c r="C35" s="60" t="s">
        <v>45</v>
      </c>
      <c r="D35" s="94">
        <v>0</v>
      </c>
      <c r="E35" s="94">
        <v>0</v>
      </c>
      <c r="F35" s="95">
        <f t="shared" si="2"/>
        <v>0</v>
      </c>
      <c r="G35" s="95">
        <v>0</v>
      </c>
      <c r="H35" s="96">
        <f t="shared" si="3"/>
        <v>0</v>
      </c>
      <c r="I35" s="95">
        <v>0</v>
      </c>
      <c r="J35" s="96">
        <f t="shared" si="4"/>
        <v>0</v>
      </c>
      <c r="K35" s="154"/>
      <c r="L35" s="155"/>
    </row>
    <row r="36" spans="2:12" ht="13.5" thickBot="1">
      <c r="B36" s="53"/>
      <c r="C36" s="62"/>
      <c r="D36" s="94"/>
      <c r="E36" s="94"/>
      <c r="F36" s="95"/>
      <c r="G36" s="95"/>
      <c r="H36" s="96"/>
      <c r="I36" s="95"/>
      <c r="J36" s="96"/>
      <c r="K36" s="154"/>
      <c r="L36" s="155"/>
    </row>
    <row r="37" spans="2:12" ht="13.5" thickBot="1">
      <c r="B37" s="50"/>
      <c r="C37" s="51" t="s">
        <v>48</v>
      </c>
      <c r="D37" s="91">
        <f aca="true" t="shared" si="9" ref="D37:I37">+D32+D27</f>
        <v>535.7</v>
      </c>
      <c r="E37" s="91">
        <f t="shared" si="9"/>
        <v>989.68</v>
      </c>
      <c r="F37" s="92">
        <f t="shared" si="2"/>
        <v>453.9799999999999</v>
      </c>
      <c r="G37" s="92">
        <f t="shared" si="9"/>
        <v>735.672</v>
      </c>
      <c r="H37" s="93">
        <f t="shared" si="3"/>
        <v>-254.00799999999992</v>
      </c>
      <c r="I37" s="92">
        <f t="shared" si="9"/>
        <v>735.672</v>
      </c>
      <c r="J37" s="93">
        <f t="shared" si="4"/>
        <v>0</v>
      </c>
      <c r="K37" s="154"/>
      <c r="L37" s="155"/>
    </row>
    <row r="38" spans="2:12" ht="13.5" thickBot="1">
      <c r="B38" s="53"/>
      <c r="C38" s="48"/>
      <c r="D38" s="94"/>
      <c r="E38" s="94"/>
      <c r="F38" s="95"/>
      <c r="G38" s="95"/>
      <c r="H38" s="96">
        <f t="shared" si="3"/>
        <v>0</v>
      </c>
      <c r="I38" s="95"/>
      <c r="J38" s="96"/>
      <c r="K38" s="154"/>
      <c r="L38" s="155"/>
    </row>
    <row r="39" spans="2:12" ht="13.5" thickBot="1">
      <c r="B39" s="50"/>
      <c r="C39" s="51" t="s">
        <v>55</v>
      </c>
      <c r="D39" s="91">
        <f aca="true" t="shared" si="10" ref="D39:I39">+D27+D7</f>
        <v>2445.5</v>
      </c>
      <c r="E39" s="91">
        <f t="shared" si="10"/>
        <v>4326.251</v>
      </c>
      <c r="F39" s="92">
        <f t="shared" si="2"/>
        <v>1880.7510000000002</v>
      </c>
      <c r="G39" s="92">
        <f t="shared" si="10"/>
        <v>2510.103</v>
      </c>
      <c r="H39" s="93">
        <f t="shared" si="3"/>
        <v>-1816.1480000000001</v>
      </c>
      <c r="I39" s="92">
        <f t="shared" si="10"/>
        <v>2609.7889999999998</v>
      </c>
      <c r="J39" s="93">
        <f t="shared" si="4"/>
        <v>99.6859999999997</v>
      </c>
      <c r="K39" s="154"/>
      <c r="L39" s="155"/>
    </row>
    <row r="40" spans="2:12" ht="13.5" thickBot="1">
      <c r="B40" s="53"/>
      <c r="C40" s="48"/>
      <c r="D40" s="94"/>
      <c r="E40" s="94"/>
      <c r="F40" s="95"/>
      <c r="G40" s="95"/>
      <c r="H40" s="96">
        <f t="shared" si="3"/>
        <v>0</v>
      </c>
      <c r="I40" s="95"/>
      <c r="J40" s="96"/>
      <c r="K40" s="154"/>
      <c r="L40" s="155"/>
    </row>
    <row r="41" spans="2:12" ht="13.5" thickBot="1">
      <c r="B41" s="50"/>
      <c r="C41" s="51" t="s">
        <v>49</v>
      </c>
      <c r="D41" s="91">
        <f aca="true" t="shared" si="11" ref="D41:I41">+D32+D27+D7</f>
        <v>2445.5</v>
      </c>
      <c r="E41" s="91">
        <f t="shared" si="11"/>
        <v>4526.251</v>
      </c>
      <c r="F41" s="92">
        <f t="shared" si="2"/>
        <v>2080.751</v>
      </c>
      <c r="G41" s="92">
        <f t="shared" si="11"/>
        <v>2710.103</v>
      </c>
      <c r="H41" s="93">
        <f t="shared" si="3"/>
        <v>-1816.1480000000001</v>
      </c>
      <c r="I41" s="92">
        <f t="shared" si="11"/>
        <v>2809.7889999999998</v>
      </c>
      <c r="J41" s="93">
        <f t="shared" si="4"/>
        <v>99.6859999999997</v>
      </c>
      <c r="K41" s="154"/>
      <c r="L41" s="155"/>
    </row>
    <row r="42" spans="2:12" ht="13.5" thickBot="1">
      <c r="B42" s="53"/>
      <c r="C42" s="62"/>
      <c r="D42" s="54"/>
      <c r="E42" s="54"/>
      <c r="F42" s="67"/>
      <c r="G42" s="67"/>
      <c r="H42" s="69"/>
      <c r="I42" s="67"/>
      <c r="J42" s="69"/>
      <c r="K42" s="154"/>
      <c r="L42" s="155"/>
    </row>
    <row r="43" spans="2:12" ht="13.5" thickBot="1">
      <c r="B43" s="53"/>
      <c r="C43" s="62" t="s">
        <v>50</v>
      </c>
      <c r="D43" s="54">
        <v>136</v>
      </c>
      <c r="E43" s="54">
        <v>267</v>
      </c>
      <c r="F43" s="67">
        <f t="shared" si="2"/>
        <v>131</v>
      </c>
      <c r="G43" s="67">
        <v>133</v>
      </c>
      <c r="H43" s="69">
        <f t="shared" si="3"/>
        <v>-134</v>
      </c>
      <c r="I43" s="67">
        <v>133</v>
      </c>
      <c r="J43" s="69">
        <f t="shared" si="4"/>
        <v>0</v>
      </c>
      <c r="K43" s="154"/>
      <c r="L43" s="155"/>
    </row>
    <row r="44" spans="2:12" ht="13.5" hidden="1" thickBot="1">
      <c r="B44" s="53"/>
      <c r="C44" s="62" t="s">
        <v>51</v>
      </c>
      <c r="D44" s="54">
        <v>0</v>
      </c>
      <c r="E44" s="54">
        <v>0</v>
      </c>
      <c r="F44" s="67">
        <f t="shared" si="2"/>
        <v>0</v>
      </c>
      <c r="G44" s="67">
        <v>0</v>
      </c>
      <c r="H44" s="69">
        <f t="shared" si="3"/>
        <v>0</v>
      </c>
      <c r="I44" s="67">
        <v>0</v>
      </c>
      <c r="J44" s="69">
        <f t="shared" si="4"/>
        <v>0</v>
      </c>
      <c r="K44" s="154"/>
      <c r="L44" s="155"/>
    </row>
    <row r="45" spans="2:12" s="65" customFormat="1" ht="12.75">
      <c r="B45" s="64"/>
      <c r="C45" s="64"/>
      <c r="D45" s="64"/>
      <c r="E45" s="153"/>
      <c r="F45" s="153"/>
      <c r="G45" s="64"/>
      <c r="H45" s="153"/>
      <c r="I45" s="153"/>
      <c r="J45" s="153"/>
      <c r="K45" s="153"/>
      <c r="L45" s="64"/>
    </row>
    <row r="47" spans="2:3" ht="13.5">
      <c r="B47" s="71"/>
      <c r="C47" s="72"/>
    </row>
    <row r="48" spans="2:3" ht="13.5">
      <c r="B48" s="71"/>
      <c r="C48" s="72"/>
    </row>
  </sheetData>
  <sheetProtection password="C613" sheet="1" objects="1" scenarios="1"/>
  <mergeCells count="52">
    <mergeCell ref="K43:L43"/>
    <mergeCell ref="K44:L44"/>
    <mergeCell ref="E45:F45"/>
    <mergeCell ref="H45:I45"/>
    <mergeCell ref="J45:K45"/>
    <mergeCell ref="K39:L39"/>
    <mergeCell ref="K40:L40"/>
    <mergeCell ref="K41:L41"/>
    <mergeCell ref="K42:L42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K7:L7"/>
    <mergeCell ref="K8:L8"/>
    <mergeCell ref="K9:L9"/>
    <mergeCell ref="K10:L10"/>
    <mergeCell ref="B4:B5"/>
    <mergeCell ref="C4:C5"/>
    <mergeCell ref="K4:L5"/>
    <mergeCell ref="K6:L6"/>
    <mergeCell ref="F4:F5"/>
    <mergeCell ref="H4:H5"/>
    <mergeCell ref="J4:J5"/>
    <mergeCell ref="B2:H2"/>
    <mergeCell ref="E3:F3"/>
    <mergeCell ref="H3:I3"/>
    <mergeCell ref="J3:K3"/>
  </mergeCells>
  <printOptions/>
  <pageMargins left="0.36" right="0.28" top="1" bottom="1" header="0.5" footer="0.5"/>
  <pageSetup horizontalDpi="200" verticalDpi="2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L48"/>
  <sheetViews>
    <sheetView view="pageBreakPreview" zoomScaleSheetLayoutView="100" workbookViewId="0" topLeftCell="B1">
      <selection activeCell="M14" sqref="M14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58.140625" style="0" bestFit="1" customWidth="1"/>
    <col min="5" max="5" width="8.28125" style="0" customWidth="1"/>
    <col min="7" max="7" width="7.57421875" style="0" customWidth="1"/>
    <col min="8" max="8" width="7.28125" style="0" customWidth="1"/>
  </cols>
  <sheetData>
    <row r="2" spans="2:8" ht="15.75">
      <c r="B2" s="161" t="s">
        <v>33</v>
      </c>
      <c r="C2" s="161"/>
      <c r="D2" s="161"/>
      <c r="E2" s="161"/>
      <c r="F2" s="161"/>
      <c r="G2" s="161"/>
      <c r="H2" s="161"/>
    </row>
    <row r="3" spans="2:12" ht="13.5" thickBot="1">
      <c r="B3" s="1"/>
      <c r="C3" s="1"/>
      <c r="D3" s="1"/>
      <c r="E3" s="162"/>
      <c r="F3" s="162"/>
      <c r="G3" s="31"/>
      <c r="H3" s="162"/>
      <c r="I3" s="162"/>
      <c r="J3" s="156"/>
      <c r="K3" s="156"/>
      <c r="L3" s="1"/>
    </row>
    <row r="4" spans="2:12" ht="21.75">
      <c r="B4" s="157" t="s">
        <v>34</v>
      </c>
      <c r="C4" s="163" t="s">
        <v>86</v>
      </c>
      <c r="D4" s="12" t="s">
        <v>110</v>
      </c>
      <c r="E4" s="81" t="s">
        <v>72</v>
      </c>
      <c r="F4" s="132" t="s">
        <v>35</v>
      </c>
      <c r="G4" s="80" t="s">
        <v>72</v>
      </c>
      <c r="H4" s="132" t="s">
        <v>36</v>
      </c>
      <c r="I4" s="80" t="s">
        <v>72</v>
      </c>
      <c r="J4" s="132" t="s">
        <v>37</v>
      </c>
      <c r="K4" s="154"/>
      <c r="L4" s="155"/>
    </row>
    <row r="5" spans="2:12" ht="13.5" thickBot="1">
      <c r="B5" s="158"/>
      <c r="C5" s="164"/>
      <c r="D5" s="6" t="s">
        <v>71</v>
      </c>
      <c r="E5" s="6" t="s">
        <v>73</v>
      </c>
      <c r="F5" s="133"/>
      <c r="G5" s="82" t="s">
        <v>74</v>
      </c>
      <c r="H5" s="133"/>
      <c r="I5" s="82" t="s">
        <v>111</v>
      </c>
      <c r="J5" s="133"/>
      <c r="K5" s="154"/>
      <c r="L5" s="155"/>
    </row>
    <row r="6" spans="2:12" ht="13.5" thickBot="1">
      <c r="B6" s="47"/>
      <c r="C6" s="48"/>
      <c r="D6" s="49">
        <v>2</v>
      </c>
      <c r="E6" s="49">
        <v>3</v>
      </c>
      <c r="F6" s="66">
        <v>4</v>
      </c>
      <c r="G6" s="66">
        <v>5</v>
      </c>
      <c r="H6" s="68">
        <v>6</v>
      </c>
      <c r="I6" s="66">
        <v>7</v>
      </c>
      <c r="J6" s="70">
        <v>8</v>
      </c>
      <c r="K6" s="154"/>
      <c r="L6" s="155"/>
    </row>
    <row r="7" spans="2:12" ht="13.5" thickBot="1">
      <c r="B7" s="50" t="s">
        <v>38</v>
      </c>
      <c r="C7" s="51" t="s">
        <v>39</v>
      </c>
      <c r="D7" s="91">
        <f aca="true" t="shared" si="0" ref="D7:I7">+D8+D9+D10</f>
        <v>533.8</v>
      </c>
      <c r="E7" s="91">
        <f t="shared" si="0"/>
        <v>520.8</v>
      </c>
      <c r="F7" s="92">
        <f>+E7-D7</f>
        <v>-13</v>
      </c>
      <c r="G7" s="92">
        <f t="shared" si="0"/>
        <v>537.221</v>
      </c>
      <c r="H7" s="93">
        <f>+G7-E7</f>
        <v>16.42100000000005</v>
      </c>
      <c r="I7" s="92">
        <f t="shared" si="0"/>
        <v>561.366</v>
      </c>
      <c r="J7" s="93">
        <f>+I7-G7</f>
        <v>24.144999999999982</v>
      </c>
      <c r="K7" s="154"/>
      <c r="L7" s="155"/>
    </row>
    <row r="8" spans="2:12" ht="13.5" thickBot="1">
      <c r="B8" s="50"/>
      <c r="C8" s="51" t="s">
        <v>52</v>
      </c>
      <c r="D8" s="87">
        <f aca="true" t="shared" si="1" ref="D8:I10">+D13+D18</f>
        <v>367.3</v>
      </c>
      <c r="E8" s="87">
        <f t="shared" si="1"/>
        <v>354.3</v>
      </c>
      <c r="F8" s="92">
        <f>+E8-D8</f>
        <v>-13</v>
      </c>
      <c r="G8" s="88">
        <f t="shared" si="1"/>
        <v>370.74</v>
      </c>
      <c r="H8" s="93">
        <f>+G8-E8</f>
        <v>16.439999999999998</v>
      </c>
      <c r="I8" s="88">
        <f t="shared" si="1"/>
        <v>394.885</v>
      </c>
      <c r="J8" s="93">
        <f>+I8-G8</f>
        <v>24.144999999999982</v>
      </c>
      <c r="K8" s="154"/>
      <c r="L8" s="155"/>
    </row>
    <row r="9" spans="2:12" ht="13.5" thickBot="1">
      <c r="B9" s="50"/>
      <c r="C9" s="51" t="s">
        <v>53</v>
      </c>
      <c r="D9" s="87">
        <f t="shared" si="1"/>
        <v>166.5</v>
      </c>
      <c r="E9" s="87">
        <f t="shared" si="1"/>
        <v>166.5</v>
      </c>
      <c r="F9" s="92">
        <f aca="true" t="shared" si="2" ref="F9:F44">+E9-D9</f>
        <v>0</v>
      </c>
      <c r="G9" s="88">
        <f t="shared" si="1"/>
        <v>166.481</v>
      </c>
      <c r="H9" s="93">
        <f aca="true" t="shared" si="3" ref="H9:H44">+G9-E9</f>
        <v>-0.019000000000005457</v>
      </c>
      <c r="I9" s="88">
        <f t="shared" si="1"/>
        <v>166.481</v>
      </c>
      <c r="J9" s="93">
        <f aca="true" t="shared" si="4" ref="J9:J44">+I9-G9</f>
        <v>0</v>
      </c>
      <c r="K9" s="154"/>
      <c r="L9" s="155"/>
    </row>
    <row r="10" spans="2:12" ht="13.5" thickBot="1">
      <c r="B10" s="50"/>
      <c r="C10" s="51" t="s">
        <v>54</v>
      </c>
      <c r="D10" s="87">
        <f t="shared" si="1"/>
        <v>0</v>
      </c>
      <c r="E10" s="87">
        <f t="shared" si="1"/>
        <v>0</v>
      </c>
      <c r="F10" s="92">
        <f t="shared" si="2"/>
        <v>0</v>
      </c>
      <c r="G10" s="88">
        <f t="shared" si="1"/>
        <v>0</v>
      </c>
      <c r="H10" s="93">
        <f t="shared" si="3"/>
        <v>0</v>
      </c>
      <c r="I10" s="88">
        <f t="shared" si="1"/>
        <v>0</v>
      </c>
      <c r="J10" s="93">
        <f t="shared" si="4"/>
        <v>0</v>
      </c>
      <c r="K10" s="154"/>
      <c r="L10" s="155"/>
    </row>
    <row r="11" spans="2:12" ht="13.5" thickBot="1">
      <c r="B11" s="53"/>
      <c r="C11" s="48"/>
      <c r="D11" s="94"/>
      <c r="E11" s="94"/>
      <c r="F11" s="95">
        <f t="shared" si="2"/>
        <v>0</v>
      </c>
      <c r="G11" s="95"/>
      <c r="H11" s="96">
        <f t="shared" si="3"/>
        <v>0</v>
      </c>
      <c r="I11" s="95"/>
      <c r="J11" s="96"/>
      <c r="K11" s="154"/>
      <c r="L11" s="155"/>
    </row>
    <row r="12" spans="2:12" ht="13.5" thickBot="1">
      <c r="B12" s="50">
        <v>1</v>
      </c>
      <c r="C12" s="55" t="s">
        <v>40</v>
      </c>
      <c r="D12" s="91">
        <f aca="true" t="shared" si="5" ref="D12:I12">+D13+D14+D15</f>
        <v>533.8</v>
      </c>
      <c r="E12" s="91">
        <f t="shared" si="5"/>
        <v>520.8</v>
      </c>
      <c r="F12" s="92">
        <f t="shared" si="2"/>
        <v>-13</v>
      </c>
      <c r="G12" s="92">
        <f t="shared" si="5"/>
        <v>537.221</v>
      </c>
      <c r="H12" s="93">
        <f t="shared" si="3"/>
        <v>16.42100000000005</v>
      </c>
      <c r="I12" s="92">
        <f t="shared" si="5"/>
        <v>561.366</v>
      </c>
      <c r="J12" s="93">
        <f t="shared" si="4"/>
        <v>24.144999999999982</v>
      </c>
      <c r="K12" s="154"/>
      <c r="L12" s="155"/>
    </row>
    <row r="13" spans="2:12" ht="13.5" thickBot="1">
      <c r="B13" s="56"/>
      <c r="C13" s="57" t="s">
        <v>52</v>
      </c>
      <c r="D13" s="87">
        <v>367.3</v>
      </c>
      <c r="E13" s="86">
        <v>354.3</v>
      </c>
      <c r="F13" s="88">
        <f t="shared" si="2"/>
        <v>-13</v>
      </c>
      <c r="G13" s="90">
        <f>263.302+24.05+83.388</f>
        <v>370.74</v>
      </c>
      <c r="H13" s="89">
        <f t="shared" si="3"/>
        <v>16.439999999999998</v>
      </c>
      <c r="I13" s="90">
        <f>281.733+24.05+89.102</f>
        <v>394.885</v>
      </c>
      <c r="J13" s="89">
        <f t="shared" si="4"/>
        <v>24.144999999999982</v>
      </c>
      <c r="K13" s="154"/>
      <c r="L13" s="155"/>
    </row>
    <row r="14" spans="2:12" ht="13.5" thickBot="1">
      <c r="B14" s="56"/>
      <c r="C14" s="57" t="s">
        <v>53</v>
      </c>
      <c r="D14" s="87">
        <v>166.5</v>
      </c>
      <c r="E14" s="86">
        <v>166.5</v>
      </c>
      <c r="F14" s="88">
        <f t="shared" si="2"/>
        <v>0</v>
      </c>
      <c r="G14" s="90">
        <v>166.481</v>
      </c>
      <c r="H14" s="89">
        <f t="shared" si="3"/>
        <v>-0.019000000000005457</v>
      </c>
      <c r="I14" s="90">
        <v>166.481</v>
      </c>
      <c r="J14" s="89">
        <f t="shared" si="4"/>
        <v>0</v>
      </c>
      <c r="K14" s="154"/>
      <c r="L14" s="155"/>
    </row>
    <row r="15" spans="2:12" ht="13.5" thickBot="1">
      <c r="B15" s="56"/>
      <c r="C15" s="57" t="s">
        <v>54</v>
      </c>
      <c r="D15" s="87"/>
      <c r="E15" s="87"/>
      <c r="F15" s="88">
        <f t="shared" si="2"/>
        <v>0</v>
      </c>
      <c r="G15" s="88"/>
      <c r="H15" s="89">
        <f t="shared" si="3"/>
        <v>0</v>
      </c>
      <c r="I15" s="88"/>
      <c r="J15" s="89">
        <f t="shared" si="4"/>
        <v>0</v>
      </c>
      <c r="K15" s="154"/>
      <c r="L15" s="155"/>
    </row>
    <row r="16" spans="2:12" ht="13.5" thickBot="1">
      <c r="B16" s="58"/>
      <c r="C16" s="59"/>
      <c r="D16" s="94"/>
      <c r="E16" s="94"/>
      <c r="F16" s="95">
        <f t="shared" si="2"/>
        <v>0</v>
      </c>
      <c r="G16" s="95"/>
      <c r="H16" s="96">
        <f t="shared" si="3"/>
        <v>0</v>
      </c>
      <c r="I16" s="95"/>
      <c r="J16" s="96"/>
      <c r="K16" s="154"/>
      <c r="L16" s="155"/>
    </row>
    <row r="17" spans="2:12" ht="13.5" thickBot="1">
      <c r="B17" s="50">
        <v>2</v>
      </c>
      <c r="C17" s="55" t="s">
        <v>75</v>
      </c>
      <c r="D17" s="91">
        <f aca="true" t="shared" si="6" ref="D17:I17">+D18+D19+D20</f>
        <v>0</v>
      </c>
      <c r="E17" s="91">
        <f t="shared" si="6"/>
        <v>0</v>
      </c>
      <c r="F17" s="92">
        <f t="shared" si="2"/>
        <v>0</v>
      </c>
      <c r="G17" s="92">
        <f t="shared" si="6"/>
        <v>0</v>
      </c>
      <c r="H17" s="93">
        <f t="shared" si="3"/>
        <v>0</v>
      </c>
      <c r="I17" s="92">
        <f t="shared" si="6"/>
        <v>0</v>
      </c>
      <c r="J17" s="93">
        <f t="shared" si="4"/>
        <v>0</v>
      </c>
      <c r="K17" s="154"/>
      <c r="L17" s="155"/>
    </row>
    <row r="18" spans="2:12" ht="13.5" thickBot="1">
      <c r="B18" s="58"/>
      <c r="C18" s="59" t="s">
        <v>52</v>
      </c>
      <c r="D18" s="94"/>
      <c r="E18" s="94"/>
      <c r="F18" s="95">
        <f t="shared" si="2"/>
        <v>0</v>
      </c>
      <c r="G18" s="95"/>
      <c r="H18" s="96">
        <f t="shared" si="3"/>
        <v>0</v>
      </c>
      <c r="I18" s="95"/>
      <c r="J18" s="96">
        <f t="shared" si="4"/>
        <v>0</v>
      </c>
      <c r="K18" s="154"/>
      <c r="L18" s="155"/>
    </row>
    <row r="19" spans="2:12" ht="13.5" thickBot="1">
      <c r="B19" s="58"/>
      <c r="C19" s="59" t="s">
        <v>53</v>
      </c>
      <c r="D19" s="94"/>
      <c r="E19" s="94"/>
      <c r="F19" s="95">
        <f t="shared" si="2"/>
        <v>0</v>
      </c>
      <c r="G19" s="95"/>
      <c r="H19" s="96">
        <f t="shared" si="3"/>
        <v>0</v>
      </c>
      <c r="I19" s="95"/>
      <c r="J19" s="96">
        <f t="shared" si="4"/>
        <v>0</v>
      </c>
      <c r="K19" s="154"/>
      <c r="L19" s="155"/>
    </row>
    <row r="20" spans="2:12" ht="13.5" thickBot="1">
      <c r="B20" s="58"/>
      <c r="C20" s="59" t="s">
        <v>54</v>
      </c>
      <c r="D20" s="94"/>
      <c r="E20" s="94"/>
      <c r="F20" s="95">
        <f t="shared" si="2"/>
        <v>0</v>
      </c>
      <c r="G20" s="95"/>
      <c r="H20" s="96">
        <f t="shared" si="3"/>
        <v>0</v>
      </c>
      <c r="I20" s="95"/>
      <c r="J20" s="96">
        <f t="shared" si="4"/>
        <v>0</v>
      </c>
      <c r="K20" s="154"/>
      <c r="L20" s="155"/>
    </row>
    <row r="21" spans="2:12" ht="13.5" thickBot="1">
      <c r="B21" s="58"/>
      <c r="C21" s="60" t="s">
        <v>76</v>
      </c>
      <c r="D21" s="94"/>
      <c r="E21" s="94"/>
      <c r="F21" s="95">
        <f t="shared" si="2"/>
        <v>0</v>
      </c>
      <c r="G21" s="95"/>
      <c r="H21" s="96">
        <f t="shared" si="3"/>
        <v>0</v>
      </c>
      <c r="I21" s="95"/>
      <c r="J21" s="96">
        <f t="shared" si="4"/>
        <v>0</v>
      </c>
      <c r="K21" s="154"/>
      <c r="L21" s="155"/>
    </row>
    <row r="22" spans="2:12" ht="13.5" hidden="1" thickBot="1">
      <c r="B22" s="58" t="s">
        <v>77</v>
      </c>
      <c r="C22" s="61" t="s">
        <v>43</v>
      </c>
      <c r="D22" s="94"/>
      <c r="E22" s="94"/>
      <c r="F22" s="95">
        <f t="shared" si="2"/>
        <v>0</v>
      </c>
      <c r="G22" s="95"/>
      <c r="H22" s="96">
        <f t="shared" si="3"/>
        <v>0</v>
      </c>
      <c r="I22" s="95"/>
      <c r="J22" s="96">
        <f t="shared" si="4"/>
        <v>0</v>
      </c>
      <c r="K22" s="154"/>
      <c r="L22" s="155"/>
    </row>
    <row r="23" spans="2:12" ht="13.5" hidden="1" thickBot="1">
      <c r="B23" s="58" t="s">
        <v>78</v>
      </c>
      <c r="C23" s="61" t="s">
        <v>44</v>
      </c>
      <c r="D23" s="94"/>
      <c r="E23" s="94"/>
      <c r="F23" s="95">
        <f t="shared" si="2"/>
        <v>0</v>
      </c>
      <c r="G23" s="95"/>
      <c r="H23" s="96">
        <f t="shared" si="3"/>
        <v>0</v>
      </c>
      <c r="I23" s="95"/>
      <c r="J23" s="96">
        <f t="shared" si="4"/>
        <v>0</v>
      </c>
      <c r="K23" s="154"/>
      <c r="L23" s="155"/>
    </row>
    <row r="24" spans="2:12" ht="13.5" hidden="1" thickBot="1">
      <c r="B24" s="58" t="s">
        <v>79</v>
      </c>
      <c r="C24" s="61" t="s">
        <v>45</v>
      </c>
      <c r="D24" s="94"/>
      <c r="E24" s="94"/>
      <c r="F24" s="95">
        <f t="shared" si="2"/>
        <v>0</v>
      </c>
      <c r="G24" s="95"/>
      <c r="H24" s="96">
        <f t="shared" si="3"/>
        <v>0</v>
      </c>
      <c r="I24" s="95"/>
      <c r="J24" s="96">
        <f t="shared" si="4"/>
        <v>0</v>
      </c>
      <c r="K24" s="154"/>
      <c r="L24" s="155"/>
    </row>
    <row r="25" spans="2:12" ht="13.5" hidden="1" thickBot="1">
      <c r="B25" s="53"/>
      <c r="C25" s="62"/>
      <c r="D25" s="94"/>
      <c r="E25" s="94"/>
      <c r="F25" s="95"/>
      <c r="G25" s="95"/>
      <c r="H25" s="96"/>
      <c r="I25" s="95"/>
      <c r="J25" s="96"/>
      <c r="K25" s="154"/>
      <c r="L25" s="155"/>
    </row>
    <row r="26" spans="2:12" ht="13.5" thickBot="1">
      <c r="B26" s="53"/>
      <c r="C26" s="63" t="s">
        <v>80</v>
      </c>
      <c r="D26" s="94"/>
      <c r="E26" s="94"/>
      <c r="F26" s="95"/>
      <c r="G26" s="95"/>
      <c r="H26" s="96"/>
      <c r="I26" s="95"/>
      <c r="J26" s="96"/>
      <c r="K26" s="154"/>
      <c r="L26" s="155"/>
    </row>
    <row r="27" spans="2:12" ht="13.5" thickBot="1">
      <c r="B27" s="50" t="s">
        <v>41</v>
      </c>
      <c r="C27" s="51" t="s">
        <v>42</v>
      </c>
      <c r="D27" s="91">
        <f aca="true" t="shared" si="7" ref="D27:I27">+D28+D29+D30</f>
        <v>1736.9</v>
      </c>
      <c r="E27" s="91">
        <f t="shared" si="7"/>
        <v>1736.86</v>
      </c>
      <c r="F27" s="92">
        <f t="shared" si="2"/>
        <v>-0.040000000000190994</v>
      </c>
      <c r="G27" s="92">
        <f t="shared" si="7"/>
        <v>1736.86</v>
      </c>
      <c r="H27" s="93">
        <f t="shared" si="3"/>
        <v>0</v>
      </c>
      <c r="I27" s="92">
        <f t="shared" si="7"/>
        <v>1736.86</v>
      </c>
      <c r="J27" s="93">
        <f t="shared" si="4"/>
        <v>0</v>
      </c>
      <c r="K27" s="154"/>
      <c r="L27" s="155"/>
    </row>
    <row r="28" spans="2:12" ht="13.5" thickBot="1">
      <c r="B28" s="53"/>
      <c r="C28" s="60" t="s">
        <v>81</v>
      </c>
      <c r="D28" s="94">
        <v>1736.9</v>
      </c>
      <c r="E28" s="97">
        <v>1736.86</v>
      </c>
      <c r="F28" s="95">
        <f t="shared" si="2"/>
        <v>-0.040000000000190994</v>
      </c>
      <c r="G28" s="98">
        <v>1736.86</v>
      </c>
      <c r="H28" s="96">
        <f t="shared" si="3"/>
        <v>0</v>
      </c>
      <c r="I28" s="98">
        <v>1736.86</v>
      </c>
      <c r="J28" s="96">
        <f t="shared" si="4"/>
        <v>0</v>
      </c>
      <c r="K28" s="154"/>
      <c r="L28" s="155"/>
    </row>
    <row r="29" spans="2:12" ht="13.5" thickBot="1">
      <c r="B29" s="53"/>
      <c r="C29" s="60" t="s">
        <v>82</v>
      </c>
      <c r="D29" s="94">
        <v>0</v>
      </c>
      <c r="E29" s="94">
        <v>0</v>
      </c>
      <c r="F29" s="95">
        <f t="shared" si="2"/>
        <v>0</v>
      </c>
      <c r="G29" s="95">
        <v>0</v>
      </c>
      <c r="H29" s="96">
        <f t="shared" si="3"/>
        <v>0</v>
      </c>
      <c r="I29" s="95">
        <v>0</v>
      </c>
      <c r="J29" s="96">
        <f t="shared" si="4"/>
        <v>0</v>
      </c>
      <c r="K29" s="154"/>
      <c r="L29" s="155"/>
    </row>
    <row r="30" spans="2:12" ht="13.5" thickBot="1">
      <c r="B30" s="53"/>
      <c r="C30" s="60" t="s">
        <v>83</v>
      </c>
      <c r="D30" s="94">
        <v>0</v>
      </c>
      <c r="E30" s="94">
        <v>0</v>
      </c>
      <c r="F30" s="95">
        <f t="shared" si="2"/>
        <v>0</v>
      </c>
      <c r="G30" s="95">
        <v>0</v>
      </c>
      <c r="H30" s="96">
        <f t="shared" si="3"/>
        <v>0</v>
      </c>
      <c r="I30" s="95">
        <v>0</v>
      </c>
      <c r="J30" s="96">
        <f t="shared" si="4"/>
        <v>0</v>
      </c>
      <c r="K30" s="154"/>
      <c r="L30" s="155"/>
    </row>
    <row r="31" spans="2:12" ht="13.5" thickBot="1">
      <c r="B31" s="53"/>
      <c r="C31" s="62"/>
      <c r="D31" s="94"/>
      <c r="E31" s="94"/>
      <c r="F31" s="95"/>
      <c r="G31" s="95"/>
      <c r="H31" s="96"/>
      <c r="I31" s="95"/>
      <c r="J31" s="96"/>
      <c r="K31" s="154"/>
      <c r="L31" s="155"/>
    </row>
    <row r="32" spans="2:12" ht="13.5" thickBot="1">
      <c r="B32" s="50" t="s">
        <v>46</v>
      </c>
      <c r="C32" s="51" t="s">
        <v>47</v>
      </c>
      <c r="D32" s="91">
        <f aca="true" t="shared" si="8" ref="D32:I32">+D33+D34+D35</f>
        <v>1500</v>
      </c>
      <c r="E32" s="91">
        <f t="shared" si="8"/>
        <v>1300</v>
      </c>
      <c r="F32" s="92">
        <f t="shared" si="2"/>
        <v>-200</v>
      </c>
      <c r="G32" s="92">
        <f t="shared" si="8"/>
        <v>1300</v>
      </c>
      <c r="H32" s="93">
        <f t="shared" si="3"/>
        <v>0</v>
      </c>
      <c r="I32" s="92">
        <f t="shared" si="8"/>
        <v>1300</v>
      </c>
      <c r="J32" s="93">
        <f t="shared" si="4"/>
        <v>0</v>
      </c>
      <c r="K32" s="154"/>
      <c r="L32" s="155"/>
    </row>
    <row r="33" spans="2:12" ht="13.5" thickBot="1">
      <c r="B33" s="53"/>
      <c r="C33" s="60" t="s">
        <v>81</v>
      </c>
      <c r="D33" s="94">
        <v>1500</v>
      </c>
      <c r="E33" s="97">
        <v>1300</v>
      </c>
      <c r="F33" s="95">
        <f t="shared" si="2"/>
        <v>-200</v>
      </c>
      <c r="G33" s="98">
        <v>1300</v>
      </c>
      <c r="H33" s="96">
        <f t="shared" si="3"/>
        <v>0</v>
      </c>
      <c r="I33" s="98">
        <v>1300</v>
      </c>
      <c r="J33" s="96">
        <f t="shared" si="4"/>
        <v>0</v>
      </c>
      <c r="K33" s="154"/>
      <c r="L33" s="155"/>
    </row>
    <row r="34" spans="2:12" ht="13.5" thickBot="1">
      <c r="B34" s="53"/>
      <c r="C34" s="60" t="s">
        <v>84</v>
      </c>
      <c r="D34" s="94">
        <v>0</v>
      </c>
      <c r="E34" s="94">
        <v>0</v>
      </c>
      <c r="F34" s="95">
        <f t="shared" si="2"/>
        <v>0</v>
      </c>
      <c r="G34" s="95">
        <v>0</v>
      </c>
      <c r="H34" s="96">
        <f t="shared" si="3"/>
        <v>0</v>
      </c>
      <c r="I34" s="95">
        <v>0</v>
      </c>
      <c r="J34" s="96">
        <f t="shared" si="4"/>
        <v>0</v>
      </c>
      <c r="K34" s="154"/>
      <c r="L34" s="155"/>
    </row>
    <row r="35" spans="2:12" ht="13.5" thickBot="1">
      <c r="B35" s="53"/>
      <c r="C35" s="60" t="s">
        <v>45</v>
      </c>
      <c r="D35" s="94">
        <v>0</v>
      </c>
      <c r="E35" s="94">
        <v>0</v>
      </c>
      <c r="F35" s="95">
        <f t="shared" si="2"/>
        <v>0</v>
      </c>
      <c r="G35" s="95">
        <v>0</v>
      </c>
      <c r="H35" s="96">
        <f t="shared" si="3"/>
        <v>0</v>
      </c>
      <c r="I35" s="95">
        <v>0</v>
      </c>
      <c r="J35" s="96">
        <f t="shared" si="4"/>
        <v>0</v>
      </c>
      <c r="K35" s="154"/>
      <c r="L35" s="155"/>
    </row>
    <row r="36" spans="2:12" ht="13.5" thickBot="1">
      <c r="B36" s="53"/>
      <c r="C36" s="62"/>
      <c r="D36" s="94"/>
      <c r="E36" s="94"/>
      <c r="F36" s="95"/>
      <c r="G36" s="95"/>
      <c r="H36" s="96"/>
      <c r="I36" s="95"/>
      <c r="J36" s="96"/>
      <c r="K36" s="154"/>
      <c r="L36" s="155"/>
    </row>
    <row r="37" spans="2:12" ht="13.5" thickBot="1">
      <c r="B37" s="50"/>
      <c r="C37" s="51" t="s">
        <v>48</v>
      </c>
      <c r="D37" s="91">
        <f aca="true" t="shared" si="9" ref="D37:I37">+D32+D27</f>
        <v>3236.9</v>
      </c>
      <c r="E37" s="91">
        <f t="shared" si="9"/>
        <v>3036.8599999999997</v>
      </c>
      <c r="F37" s="92">
        <f t="shared" si="2"/>
        <v>-200.04000000000042</v>
      </c>
      <c r="G37" s="92">
        <f t="shared" si="9"/>
        <v>3036.8599999999997</v>
      </c>
      <c r="H37" s="93">
        <f t="shared" si="3"/>
        <v>0</v>
      </c>
      <c r="I37" s="92">
        <f t="shared" si="9"/>
        <v>3036.8599999999997</v>
      </c>
      <c r="J37" s="93">
        <f t="shared" si="4"/>
        <v>0</v>
      </c>
      <c r="K37" s="154"/>
      <c r="L37" s="155"/>
    </row>
    <row r="38" spans="2:12" ht="13.5" thickBot="1">
      <c r="B38" s="53"/>
      <c r="C38" s="48"/>
      <c r="D38" s="94"/>
      <c r="E38" s="94"/>
      <c r="F38" s="95"/>
      <c r="G38" s="95"/>
      <c r="H38" s="96">
        <f t="shared" si="3"/>
        <v>0</v>
      </c>
      <c r="I38" s="95"/>
      <c r="J38" s="96"/>
      <c r="K38" s="154"/>
      <c r="L38" s="155"/>
    </row>
    <row r="39" spans="2:12" ht="13.5" thickBot="1">
      <c r="B39" s="50"/>
      <c r="C39" s="51" t="s">
        <v>55</v>
      </c>
      <c r="D39" s="91">
        <f aca="true" t="shared" si="10" ref="D39:I39">+D27+D7</f>
        <v>2270.7</v>
      </c>
      <c r="E39" s="91">
        <f t="shared" si="10"/>
        <v>2257.66</v>
      </c>
      <c r="F39" s="92">
        <f t="shared" si="2"/>
        <v>-13.039999999999964</v>
      </c>
      <c r="G39" s="92">
        <f t="shared" si="10"/>
        <v>2274.081</v>
      </c>
      <c r="H39" s="93">
        <f t="shared" si="3"/>
        <v>16.421000000000276</v>
      </c>
      <c r="I39" s="92">
        <f t="shared" si="10"/>
        <v>2298.2259999999997</v>
      </c>
      <c r="J39" s="93">
        <f t="shared" si="4"/>
        <v>24.144999999999527</v>
      </c>
      <c r="K39" s="154"/>
      <c r="L39" s="155"/>
    </row>
    <row r="40" spans="2:12" ht="13.5" thickBot="1">
      <c r="B40" s="53"/>
      <c r="C40" s="48"/>
      <c r="D40" s="94"/>
      <c r="E40" s="94"/>
      <c r="F40" s="95"/>
      <c r="G40" s="95"/>
      <c r="H40" s="96">
        <f t="shared" si="3"/>
        <v>0</v>
      </c>
      <c r="I40" s="95"/>
      <c r="J40" s="96"/>
      <c r="K40" s="154"/>
      <c r="L40" s="155"/>
    </row>
    <row r="41" spans="2:12" ht="13.5" thickBot="1">
      <c r="B41" s="50"/>
      <c r="C41" s="51" t="s">
        <v>49</v>
      </c>
      <c r="D41" s="91">
        <f aca="true" t="shared" si="11" ref="D41:I41">+D32+D27+D7</f>
        <v>3770.7</v>
      </c>
      <c r="E41" s="91">
        <f t="shared" si="11"/>
        <v>3557.66</v>
      </c>
      <c r="F41" s="92">
        <f t="shared" si="2"/>
        <v>-213.03999999999996</v>
      </c>
      <c r="G41" s="92">
        <f t="shared" si="11"/>
        <v>3574.0809999999997</v>
      </c>
      <c r="H41" s="93">
        <f t="shared" si="3"/>
        <v>16.42099999999982</v>
      </c>
      <c r="I41" s="92">
        <f t="shared" si="11"/>
        <v>3598.2259999999997</v>
      </c>
      <c r="J41" s="93">
        <f t="shared" si="4"/>
        <v>24.144999999999982</v>
      </c>
      <c r="K41" s="154"/>
      <c r="L41" s="155"/>
    </row>
    <row r="42" spans="2:12" ht="13.5" thickBot="1">
      <c r="B42" s="53"/>
      <c r="C42" s="62"/>
      <c r="D42" s="54"/>
      <c r="E42" s="54"/>
      <c r="F42" s="67"/>
      <c r="G42" s="67"/>
      <c r="H42" s="69"/>
      <c r="I42" s="67"/>
      <c r="J42" s="69"/>
      <c r="K42" s="154"/>
      <c r="L42" s="155"/>
    </row>
    <row r="43" spans="2:12" ht="13.5" thickBot="1">
      <c r="B43" s="53"/>
      <c r="C43" s="62" t="s">
        <v>50</v>
      </c>
      <c r="D43" s="54">
        <v>29</v>
      </c>
      <c r="E43" s="54">
        <v>29</v>
      </c>
      <c r="F43" s="67">
        <f t="shared" si="2"/>
        <v>0</v>
      </c>
      <c r="G43" s="67">
        <v>29</v>
      </c>
      <c r="H43" s="69">
        <f t="shared" si="3"/>
        <v>0</v>
      </c>
      <c r="I43" s="67">
        <v>29</v>
      </c>
      <c r="J43" s="69">
        <f t="shared" si="4"/>
        <v>0</v>
      </c>
      <c r="K43" s="154"/>
      <c r="L43" s="155"/>
    </row>
    <row r="44" spans="2:12" ht="13.5" hidden="1" thickBot="1">
      <c r="B44" s="53"/>
      <c r="C44" s="62" t="s">
        <v>51</v>
      </c>
      <c r="D44" s="54">
        <v>0</v>
      </c>
      <c r="E44" s="54">
        <v>0</v>
      </c>
      <c r="F44" s="67">
        <f t="shared" si="2"/>
        <v>0</v>
      </c>
      <c r="G44" s="67">
        <v>0</v>
      </c>
      <c r="H44" s="69">
        <f t="shared" si="3"/>
        <v>0</v>
      </c>
      <c r="I44" s="67">
        <v>0</v>
      </c>
      <c r="J44" s="69">
        <f t="shared" si="4"/>
        <v>0</v>
      </c>
      <c r="K44" s="154"/>
      <c r="L44" s="155"/>
    </row>
    <row r="45" spans="2:12" s="65" customFormat="1" ht="12.75">
      <c r="B45" s="64"/>
      <c r="C45" s="64"/>
      <c r="D45" s="64"/>
      <c r="E45" s="153"/>
      <c r="F45" s="153"/>
      <c r="G45" s="64"/>
      <c r="H45" s="153"/>
      <c r="I45" s="153"/>
      <c r="J45" s="153"/>
      <c r="K45" s="153"/>
      <c r="L45" s="64"/>
    </row>
    <row r="47" spans="2:3" ht="13.5">
      <c r="B47" s="71"/>
      <c r="C47" s="72"/>
    </row>
    <row r="48" spans="2:3" ht="13.5">
      <c r="B48" s="71"/>
      <c r="C48" s="72"/>
    </row>
  </sheetData>
  <sheetProtection password="C613" sheet="1" objects="1" scenarios="1"/>
  <mergeCells count="52">
    <mergeCell ref="K43:L43"/>
    <mergeCell ref="K44:L44"/>
    <mergeCell ref="E45:F45"/>
    <mergeCell ref="H45:I45"/>
    <mergeCell ref="J45:K45"/>
    <mergeCell ref="K39:L39"/>
    <mergeCell ref="K40:L40"/>
    <mergeCell ref="K41:L41"/>
    <mergeCell ref="K42:L42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K7:L7"/>
    <mergeCell ref="K8:L8"/>
    <mergeCell ref="K9:L9"/>
    <mergeCell ref="K10:L10"/>
    <mergeCell ref="B4:B5"/>
    <mergeCell ref="C4:C5"/>
    <mergeCell ref="K4:L5"/>
    <mergeCell ref="K6:L6"/>
    <mergeCell ref="F4:F5"/>
    <mergeCell ref="H4:H5"/>
    <mergeCell ref="J4:J5"/>
    <mergeCell ref="B2:H2"/>
    <mergeCell ref="E3:F3"/>
    <mergeCell ref="H3:I3"/>
    <mergeCell ref="J3:K3"/>
  </mergeCells>
  <printOptions horizontalCentered="1"/>
  <pageMargins left="0.31496062992125984" right="0.2755905511811024" top="0.984251968503937" bottom="0.984251968503937" header="0.5118110236220472" footer="0.5118110236220472"/>
  <pageSetup horizontalDpi="200" verticalDpi="2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B2:L48"/>
  <sheetViews>
    <sheetView view="pageBreakPreview" zoomScaleSheetLayoutView="100" workbookViewId="0" topLeftCell="B4">
      <selection activeCell="J37" sqref="J37"/>
    </sheetView>
  </sheetViews>
  <sheetFormatPr defaultColWidth="9.140625" defaultRowHeight="12.75"/>
  <cols>
    <col min="1" max="1" width="0" style="0" hidden="1" customWidth="1"/>
    <col min="2" max="2" width="4.140625" style="0" customWidth="1"/>
    <col min="3" max="3" width="58.140625" style="0" bestFit="1" customWidth="1"/>
    <col min="5" max="5" width="8.28125" style="0" customWidth="1"/>
    <col min="7" max="7" width="7.57421875" style="0" customWidth="1"/>
    <col min="8" max="8" width="7.28125" style="0" customWidth="1"/>
  </cols>
  <sheetData>
    <row r="2" spans="2:8" ht="15.75">
      <c r="B2" s="161" t="s">
        <v>33</v>
      </c>
      <c r="C2" s="161"/>
      <c r="D2" s="161"/>
      <c r="E2" s="161"/>
      <c r="F2" s="161"/>
      <c r="G2" s="161"/>
      <c r="H2" s="161"/>
    </row>
    <row r="3" spans="2:12" ht="13.5" thickBot="1">
      <c r="B3" s="1"/>
      <c r="C3" s="1"/>
      <c r="D3" s="1"/>
      <c r="E3" s="162"/>
      <c r="F3" s="162"/>
      <c r="G3" s="31"/>
      <c r="H3" s="162"/>
      <c r="I3" s="162"/>
      <c r="J3" s="156"/>
      <c r="K3" s="156"/>
      <c r="L3" s="1"/>
    </row>
    <row r="4" spans="2:12" ht="21.75">
      <c r="B4" s="157" t="s">
        <v>34</v>
      </c>
      <c r="C4" s="163" t="s">
        <v>87</v>
      </c>
      <c r="D4" s="12" t="s">
        <v>110</v>
      </c>
      <c r="E4" s="81" t="s">
        <v>72</v>
      </c>
      <c r="F4" s="132" t="s">
        <v>35</v>
      </c>
      <c r="G4" s="80" t="s">
        <v>72</v>
      </c>
      <c r="H4" s="132" t="s">
        <v>36</v>
      </c>
      <c r="I4" s="80" t="s">
        <v>72</v>
      </c>
      <c r="J4" s="132" t="s">
        <v>37</v>
      </c>
      <c r="K4" s="154"/>
      <c r="L4" s="155"/>
    </row>
    <row r="5" spans="2:12" ht="13.5" thickBot="1">
      <c r="B5" s="158"/>
      <c r="C5" s="164"/>
      <c r="D5" s="6" t="s">
        <v>71</v>
      </c>
      <c r="E5" s="6" t="s">
        <v>73</v>
      </c>
      <c r="F5" s="133"/>
      <c r="G5" s="82" t="s">
        <v>74</v>
      </c>
      <c r="H5" s="133"/>
      <c r="I5" s="82" t="s">
        <v>111</v>
      </c>
      <c r="J5" s="133"/>
      <c r="K5" s="154"/>
      <c r="L5" s="155"/>
    </row>
    <row r="6" spans="2:12" ht="13.5" thickBot="1">
      <c r="B6" s="47"/>
      <c r="C6" s="48"/>
      <c r="D6" s="49">
        <v>2</v>
      </c>
      <c r="E6" s="49">
        <v>3</v>
      </c>
      <c r="F6" s="66">
        <v>4</v>
      </c>
      <c r="G6" s="66">
        <v>5</v>
      </c>
      <c r="H6" s="68">
        <v>6</v>
      </c>
      <c r="I6" s="66">
        <v>7</v>
      </c>
      <c r="J6" s="70">
        <v>8</v>
      </c>
      <c r="K6" s="154"/>
      <c r="L6" s="155"/>
    </row>
    <row r="7" spans="2:12" ht="13.5" thickBot="1">
      <c r="B7" s="50" t="s">
        <v>38</v>
      </c>
      <c r="C7" s="51" t="s">
        <v>39</v>
      </c>
      <c r="D7" s="91">
        <f aca="true" t="shared" si="0" ref="D7:I7">+D8+D9+D10</f>
        <v>143.5</v>
      </c>
      <c r="E7" s="91">
        <f t="shared" si="0"/>
        <v>137.946</v>
      </c>
      <c r="F7" s="92">
        <f>+E7-D7</f>
        <v>-5.554000000000002</v>
      </c>
      <c r="G7" s="92">
        <f t="shared" si="0"/>
        <v>142.70499999999998</v>
      </c>
      <c r="H7" s="93">
        <f>+G7-E7</f>
        <v>4.758999999999986</v>
      </c>
      <c r="I7" s="92">
        <f t="shared" si="0"/>
        <v>149.703</v>
      </c>
      <c r="J7" s="93">
        <f>+I7-G7</f>
        <v>6.998000000000019</v>
      </c>
      <c r="K7" s="154"/>
      <c r="L7" s="155"/>
    </row>
    <row r="8" spans="2:12" ht="13.5" thickBot="1">
      <c r="B8" s="50"/>
      <c r="C8" s="51" t="s">
        <v>52</v>
      </c>
      <c r="D8" s="87">
        <f aca="true" t="shared" si="1" ref="D8:I10">+D13+D18</f>
        <v>120</v>
      </c>
      <c r="E8" s="87">
        <f t="shared" si="1"/>
        <v>114.45</v>
      </c>
      <c r="F8" s="92">
        <f aca="true" t="shared" si="2" ref="F8:F44">+E8-D8</f>
        <v>-5.549999999999997</v>
      </c>
      <c r="G8" s="88">
        <f t="shared" si="1"/>
        <v>119.20899999999999</v>
      </c>
      <c r="H8" s="93">
        <f aca="true" t="shared" si="3" ref="H8:H44">+G8-E8</f>
        <v>4.758999999999986</v>
      </c>
      <c r="I8" s="88">
        <f t="shared" si="1"/>
        <v>126.207</v>
      </c>
      <c r="J8" s="93">
        <f aca="true" t="shared" si="4" ref="J8:J44">+I8-G8</f>
        <v>6.998000000000005</v>
      </c>
      <c r="K8" s="154"/>
      <c r="L8" s="155"/>
    </row>
    <row r="9" spans="2:12" ht="13.5" thickBot="1">
      <c r="B9" s="50"/>
      <c r="C9" s="51" t="s">
        <v>53</v>
      </c>
      <c r="D9" s="87">
        <f t="shared" si="1"/>
        <v>23.5</v>
      </c>
      <c r="E9" s="87">
        <f t="shared" si="1"/>
        <v>23.496</v>
      </c>
      <c r="F9" s="92">
        <f t="shared" si="2"/>
        <v>-0.004000000000001336</v>
      </c>
      <c r="G9" s="88">
        <f t="shared" si="1"/>
        <v>23.496</v>
      </c>
      <c r="H9" s="93">
        <f t="shared" si="3"/>
        <v>0</v>
      </c>
      <c r="I9" s="88">
        <f t="shared" si="1"/>
        <v>23.496</v>
      </c>
      <c r="J9" s="93">
        <f t="shared" si="4"/>
        <v>0</v>
      </c>
      <c r="K9" s="154"/>
      <c r="L9" s="155"/>
    </row>
    <row r="10" spans="2:12" ht="13.5" thickBot="1">
      <c r="B10" s="50"/>
      <c r="C10" s="51" t="s">
        <v>54</v>
      </c>
      <c r="D10" s="87">
        <f t="shared" si="1"/>
        <v>0</v>
      </c>
      <c r="E10" s="87">
        <f t="shared" si="1"/>
        <v>0</v>
      </c>
      <c r="F10" s="92">
        <f t="shared" si="2"/>
        <v>0</v>
      </c>
      <c r="G10" s="88">
        <f t="shared" si="1"/>
        <v>0</v>
      </c>
      <c r="H10" s="93">
        <f t="shared" si="3"/>
        <v>0</v>
      </c>
      <c r="I10" s="88">
        <f t="shared" si="1"/>
        <v>0</v>
      </c>
      <c r="J10" s="93">
        <f t="shared" si="4"/>
        <v>0</v>
      </c>
      <c r="K10" s="154"/>
      <c r="L10" s="155"/>
    </row>
    <row r="11" spans="2:12" ht="13.5" thickBot="1">
      <c r="B11" s="53"/>
      <c r="C11" s="48"/>
      <c r="D11" s="94"/>
      <c r="E11" s="94"/>
      <c r="F11" s="95">
        <f t="shared" si="2"/>
        <v>0</v>
      </c>
      <c r="G11" s="95"/>
      <c r="H11" s="96">
        <f t="shared" si="3"/>
        <v>0</v>
      </c>
      <c r="I11" s="95"/>
      <c r="J11" s="96"/>
      <c r="K11" s="154"/>
      <c r="L11" s="155"/>
    </row>
    <row r="12" spans="2:12" ht="13.5" thickBot="1">
      <c r="B12" s="50">
        <v>1</v>
      </c>
      <c r="C12" s="55" t="s">
        <v>40</v>
      </c>
      <c r="D12" s="91">
        <f aca="true" t="shared" si="5" ref="D12:I12">+D13+D14+D15</f>
        <v>143.5</v>
      </c>
      <c r="E12" s="91">
        <f t="shared" si="5"/>
        <v>137.946</v>
      </c>
      <c r="F12" s="92">
        <f t="shared" si="2"/>
        <v>-5.554000000000002</v>
      </c>
      <c r="G12" s="92">
        <f t="shared" si="5"/>
        <v>142.70499999999998</v>
      </c>
      <c r="H12" s="93">
        <f t="shared" si="3"/>
        <v>4.758999999999986</v>
      </c>
      <c r="I12" s="92">
        <f t="shared" si="5"/>
        <v>149.703</v>
      </c>
      <c r="J12" s="93">
        <f t="shared" si="4"/>
        <v>6.998000000000019</v>
      </c>
      <c r="K12" s="154"/>
      <c r="L12" s="155"/>
    </row>
    <row r="13" spans="2:12" ht="13.5" thickBot="1">
      <c r="B13" s="56"/>
      <c r="C13" s="57" t="s">
        <v>52</v>
      </c>
      <c r="D13" s="87">
        <v>120</v>
      </c>
      <c r="E13" s="86">
        <v>114.45</v>
      </c>
      <c r="F13" s="88">
        <f t="shared" si="2"/>
        <v>-5.549999999999997</v>
      </c>
      <c r="G13" s="90">
        <v>119.20899999999999</v>
      </c>
      <c r="H13" s="89">
        <f t="shared" si="3"/>
        <v>4.758999999999986</v>
      </c>
      <c r="I13" s="90">
        <v>126.207</v>
      </c>
      <c r="J13" s="89">
        <f t="shared" si="4"/>
        <v>6.998000000000005</v>
      </c>
      <c r="K13" s="154"/>
      <c r="L13" s="155"/>
    </row>
    <row r="14" spans="2:12" ht="13.5" thickBot="1">
      <c r="B14" s="56"/>
      <c r="C14" s="57" t="s">
        <v>53</v>
      </c>
      <c r="D14" s="87">
        <v>23.5</v>
      </c>
      <c r="E14" s="86">
        <v>23.496</v>
      </c>
      <c r="F14" s="88">
        <f t="shared" si="2"/>
        <v>-0.004000000000001336</v>
      </c>
      <c r="G14" s="90">
        <v>23.496</v>
      </c>
      <c r="H14" s="89">
        <f t="shared" si="3"/>
        <v>0</v>
      </c>
      <c r="I14" s="90">
        <v>23.496</v>
      </c>
      <c r="J14" s="89">
        <f t="shared" si="4"/>
        <v>0</v>
      </c>
      <c r="K14" s="154"/>
      <c r="L14" s="155"/>
    </row>
    <row r="15" spans="2:12" ht="13.5" thickBot="1">
      <c r="B15" s="56"/>
      <c r="C15" s="57" t="s">
        <v>54</v>
      </c>
      <c r="D15" s="87"/>
      <c r="E15" s="87"/>
      <c r="F15" s="88">
        <f t="shared" si="2"/>
        <v>0</v>
      </c>
      <c r="G15" s="88"/>
      <c r="H15" s="89">
        <f t="shared" si="3"/>
        <v>0</v>
      </c>
      <c r="I15" s="88"/>
      <c r="J15" s="89">
        <f t="shared" si="4"/>
        <v>0</v>
      </c>
      <c r="K15" s="154"/>
      <c r="L15" s="155"/>
    </row>
    <row r="16" spans="2:12" ht="13.5" thickBot="1">
      <c r="B16" s="58"/>
      <c r="C16" s="59"/>
      <c r="D16" s="94"/>
      <c r="E16" s="94"/>
      <c r="F16" s="95">
        <f t="shared" si="2"/>
        <v>0</v>
      </c>
      <c r="G16" s="95"/>
      <c r="H16" s="96">
        <f t="shared" si="3"/>
        <v>0</v>
      </c>
      <c r="I16" s="95"/>
      <c r="J16" s="96"/>
      <c r="K16" s="154"/>
      <c r="L16" s="155"/>
    </row>
    <row r="17" spans="2:12" ht="13.5" thickBot="1">
      <c r="B17" s="50">
        <v>2</v>
      </c>
      <c r="C17" s="55" t="s">
        <v>75</v>
      </c>
      <c r="D17" s="91">
        <f aca="true" t="shared" si="6" ref="D17:I17">+D18+D19+D20</f>
        <v>0</v>
      </c>
      <c r="E17" s="91">
        <f t="shared" si="6"/>
        <v>0</v>
      </c>
      <c r="F17" s="92">
        <f t="shared" si="2"/>
        <v>0</v>
      </c>
      <c r="G17" s="92">
        <f t="shared" si="6"/>
        <v>0</v>
      </c>
      <c r="H17" s="93">
        <f t="shared" si="3"/>
        <v>0</v>
      </c>
      <c r="I17" s="92">
        <f t="shared" si="6"/>
        <v>0</v>
      </c>
      <c r="J17" s="93">
        <f t="shared" si="4"/>
        <v>0</v>
      </c>
      <c r="K17" s="154"/>
      <c r="L17" s="155"/>
    </row>
    <row r="18" spans="2:12" ht="13.5" thickBot="1">
      <c r="B18" s="58"/>
      <c r="C18" s="59" t="s">
        <v>52</v>
      </c>
      <c r="D18" s="94"/>
      <c r="E18" s="94"/>
      <c r="F18" s="95">
        <f t="shared" si="2"/>
        <v>0</v>
      </c>
      <c r="G18" s="95"/>
      <c r="H18" s="96">
        <f t="shared" si="3"/>
        <v>0</v>
      </c>
      <c r="I18" s="95"/>
      <c r="J18" s="96">
        <f t="shared" si="4"/>
        <v>0</v>
      </c>
      <c r="K18" s="154"/>
      <c r="L18" s="155"/>
    </row>
    <row r="19" spans="2:12" ht="13.5" thickBot="1">
      <c r="B19" s="58"/>
      <c r="C19" s="59" t="s">
        <v>53</v>
      </c>
      <c r="D19" s="94"/>
      <c r="E19" s="94"/>
      <c r="F19" s="95">
        <f t="shared" si="2"/>
        <v>0</v>
      </c>
      <c r="G19" s="95"/>
      <c r="H19" s="96">
        <f t="shared" si="3"/>
        <v>0</v>
      </c>
      <c r="I19" s="95"/>
      <c r="J19" s="96">
        <f t="shared" si="4"/>
        <v>0</v>
      </c>
      <c r="K19" s="154"/>
      <c r="L19" s="155"/>
    </row>
    <row r="20" spans="2:12" ht="13.5" thickBot="1">
      <c r="B20" s="58"/>
      <c r="C20" s="59" t="s">
        <v>54</v>
      </c>
      <c r="D20" s="94"/>
      <c r="E20" s="94"/>
      <c r="F20" s="95">
        <f t="shared" si="2"/>
        <v>0</v>
      </c>
      <c r="G20" s="95"/>
      <c r="H20" s="96">
        <f t="shared" si="3"/>
        <v>0</v>
      </c>
      <c r="I20" s="95"/>
      <c r="J20" s="96">
        <f t="shared" si="4"/>
        <v>0</v>
      </c>
      <c r="K20" s="154"/>
      <c r="L20" s="155"/>
    </row>
    <row r="21" spans="2:12" ht="13.5" thickBot="1">
      <c r="B21" s="58"/>
      <c r="C21" s="60" t="s">
        <v>76</v>
      </c>
      <c r="D21" s="94"/>
      <c r="E21" s="94"/>
      <c r="F21" s="95">
        <f t="shared" si="2"/>
        <v>0</v>
      </c>
      <c r="G21" s="95"/>
      <c r="H21" s="96">
        <f t="shared" si="3"/>
        <v>0</v>
      </c>
      <c r="I21" s="95"/>
      <c r="J21" s="96">
        <f t="shared" si="4"/>
        <v>0</v>
      </c>
      <c r="K21" s="154"/>
      <c r="L21" s="155"/>
    </row>
    <row r="22" spans="2:12" ht="13.5" hidden="1" thickBot="1">
      <c r="B22" s="58" t="s">
        <v>77</v>
      </c>
      <c r="C22" s="61" t="s">
        <v>43</v>
      </c>
      <c r="D22" s="94"/>
      <c r="E22" s="94"/>
      <c r="F22" s="95">
        <f t="shared" si="2"/>
        <v>0</v>
      </c>
      <c r="G22" s="95"/>
      <c r="H22" s="96">
        <f t="shared" si="3"/>
        <v>0</v>
      </c>
      <c r="I22" s="95"/>
      <c r="J22" s="96">
        <f t="shared" si="4"/>
        <v>0</v>
      </c>
      <c r="K22" s="154"/>
      <c r="L22" s="155"/>
    </row>
    <row r="23" spans="2:12" ht="13.5" hidden="1" thickBot="1">
      <c r="B23" s="58" t="s">
        <v>78</v>
      </c>
      <c r="C23" s="61" t="s">
        <v>44</v>
      </c>
      <c r="D23" s="94"/>
      <c r="E23" s="94"/>
      <c r="F23" s="95">
        <f t="shared" si="2"/>
        <v>0</v>
      </c>
      <c r="G23" s="95"/>
      <c r="H23" s="96">
        <f t="shared" si="3"/>
        <v>0</v>
      </c>
      <c r="I23" s="95"/>
      <c r="J23" s="96">
        <f t="shared" si="4"/>
        <v>0</v>
      </c>
      <c r="K23" s="154"/>
      <c r="L23" s="155"/>
    </row>
    <row r="24" spans="2:12" ht="13.5" hidden="1" thickBot="1">
      <c r="B24" s="58" t="s">
        <v>79</v>
      </c>
      <c r="C24" s="61" t="s">
        <v>45</v>
      </c>
      <c r="D24" s="94"/>
      <c r="E24" s="94"/>
      <c r="F24" s="95">
        <f t="shared" si="2"/>
        <v>0</v>
      </c>
      <c r="G24" s="95"/>
      <c r="H24" s="96">
        <f t="shared" si="3"/>
        <v>0</v>
      </c>
      <c r="I24" s="95"/>
      <c r="J24" s="96">
        <f t="shared" si="4"/>
        <v>0</v>
      </c>
      <c r="K24" s="154"/>
      <c r="L24" s="155"/>
    </row>
    <row r="25" spans="2:12" ht="13.5" thickBot="1">
      <c r="B25" s="53"/>
      <c r="C25" s="62"/>
      <c r="D25" s="94"/>
      <c r="E25" s="94"/>
      <c r="F25" s="95"/>
      <c r="G25" s="95"/>
      <c r="H25" s="96"/>
      <c r="I25" s="95"/>
      <c r="J25" s="96"/>
      <c r="K25" s="154"/>
      <c r="L25" s="155"/>
    </row>
    <row r="26" spans="2:12" ht="13.5" thickBot="1">
      <c r="B26" s="53"/>
      <c r="C26" s="63" t="s">
        <v>80</v>
      </c>
      <c r="D26" s="94"/>
      <c r="E26" s="94"/>
      <c r="F26" s="95"/>
      <c r="G26" s="95"/>
      <c r="H26" s="96"/>
      <c r="I26" s="95"/>
      <c r="J26" s="96"/>
      <c r="K26" s="154"/>
      <c r="L26" s="155"/>
    </row>
    <row r="27" spans="2:12" ht="13.5" thickBot="1">
      <c r="B27" s="50" t="s">
        <v>41</v>
      </c>
      <c r="C27" s="51" t="s">
        <v>42</v>
      </c>
      <c r="D27" s="91">
        <f aca="true" t="shared" si="7" ref="D27:I27">+D28+D29+D30</f>
        <v>16473.4</v>
      </c>
      <c r="E27" s="91">
        <f t="shared" si="7"/>
        <v>17073.39</v>
      </c>
      <c r="F27" s="92">
        <f t="shared" si="2"/>
        <v>599.989999999998</v>
      </c>
      <c r="G27" s="92">
        <f t="shared" si="7"/>
        <v>16473.39</v>
      </c>
      <c r="H27" s="93">
        <f t="shared" si="3"/>
        <v>-600</v>
      </c>
      <c r="I27" s="92">
        <f t="shared" si="7"/>
        <v>16473.39</v>
      </c>
      <c r="J27" s="93">
        <f t="shared" si="4"/>
        <v>0</v>
      </c>
      <c r="K27" s="154"/>
      <c r="L27" s="155"/>
    </row>
    <row r="28" spans="2:12" ht="13.5" thickBot="1">
      <c r="B28" s="53"/>
      <c r="C28" s="60" t="s">
        <v>81</v>
      </c>
      <c r="D28" s="94">
        <v>16473.4</v>
      </c>
      <c r="E28" s="97">
        <v>17073.39</v>
      </c>
      <c r="F28" s="95">
        <f t="shared" si="2"/>
        <v>599.989999999998</v>
      </c>
      <c r="G28" s="98">
        <v>16473.39</v>
      </c>
      <c r="H28" s="96">
        <f t="shared" si="3"/>
        <v>-600</v>
      </c>
      <c r="I28" s="98">
        <v>16473.39</v>
      </c>
      <c r="J28" s="96">
        <f t="shared" si="4"/>
        <v>0</v>
      </c>
      <c r="K28" s="154"/>
      <c r="L28" s="155"/>
    </row>
    <row r="29" spans="2:12" ht="13.5" thickBot="1">
      <c r="B29" s="53"/>
      <c r="C29" s="60" t="s">
        <v>82</v>
      </c>
      <c r="D29" s="94">
        <v>0</v>
      </c>
      <c r="E29" s="94">
        <v>0</v>
      </c>
      <c r="F29" s="95">
        <f t="shared" si="2"/>
        <v>0</v>
      </c>
      <c r="G29" s="95">
        <v>0</v>
      </c>
      <c r="H29" s="96">
        <f t="shared" si="3"/>
        <v>0</v>
      </c>
      <c r="I29" s="95">
        <v>0</v>
      </c>
      <c r="J29" s="96">
        <f t="shared" si="4"/>
        <v>0</v>
      </c>
      <c r="K29" s="154"/>
      <c r="L29" s="155"/>
    </row>
    <row r="30" spans="2:12" ht="13.5" thickBot="1">
      <c r="B30" s="53"/>
      <c r="C30" s="60" t="s">
        <v>83</v>
      </c>
      <c r="D30" s="94">
        <v>0</v>
      </c>
      <c r="E30" s="94">
        <v>0</v>
      </c>
      <c r="F30" s="95">
        <f t="shared" si="2"/>
        <v>0</v>
      </c>
      <c r="G30" s="95">
        <v>0</v>
      </c>
      <c r="H30" s="96">
        <f t="shared" si="3"/>
        <v>0</v>
      </c>
      <c r="I30" s="95">
        <v>0</v>
      </c>
      <c r="J30" s="96">
        <f t="shared" si="4"/>
        <v>0</v>
      </c>
      <c r="K30" s="154"/>
      <c r="L30" s="155"/>
    </row>
    <row r="31" spans="2:12" ht="13.5" thickBot="1">
      <c r="B31" s="53"/>
      <c r="C31" s="62"/>
      <c r="D31" s="94"/>
      <c r="E31" s="94"/>
      <c r="F31" s="95"/>
      <c r="G31" s="95"/>
      <c r="H31" s="96"/>
      <c r="I31" s="95"/>
      <c r="J31" s="96"/>
      <c r="K31" s="154"/>
      <c r="L31" s="155"/>
    </row>
    <row r="32" spans="2:12" ht="13.5" thickBot="1">
      <c r="B32" s="50" t="s">
        <v>46</v>
      </c>
      <c r="C32" s="51" t="s">
        <v>47</v>
      </c>
      <c r="D32" s="91">
        <f aca="true" t="shared" si="8" ref="D32:I32">+D33+D34+D35</f>
        <v>12000</v>
      </c>
      <c r="E32" s="91">
        <f t="shared" si="8"/>
        <v>14000</v>
      </c>
      <c r="F32" s="92">
        <f t="shared" si="2"/>
        <v>2000</v>
      </c>
      <c r="G32" s="92">
        <f t="shared" si="8"/>
        <v>14000</v>
      </c>
      <c r="H32" s="93">
        <f t="shared" si="3"/>
        <v>0</v>
      </c>
      <c r="I32" s="92">
        <f t="shared" si="8"/>
        <v>14250</v>
      </c>
      <c r="J32" s="93">
        <f t="shared" si="4"/>
        <v>250</v>
      </c>
      <c r="K32" s="154"/>
      <c r="L32" s="155"/>
    </row>
    <row r="33" spans="2:12" ht="13.5" thickBot="1">
      <c r="B33" s="53"/>
      <c r="C33" s="60" t="s">
        <v>81</v>
      </c>
      <c r="D33" s="94">
        <v>12000</v>
      </c>
      <c r="E33" s="97">
        <v>14000</v>
      </c>
      <c r="F33" s="95">
        <f t="shared" si="2"/>
        <v>2000</v>
      </c>
      <c r="G33" s="98">
        <v>14000</v>
      </c>
      <c r="H33" s="96">
        <f t="shared" si="3"/>
        <v>0</v>
      </c>
      <c r="I33" s="98">
        <v>14250</v>
      </c>
      <c r="J33" s="96">
        <f t="shared" si="4"/>
        <v>250</v>
      </c>
      <c r="K33" s="154"/>
      <c r="L33" s="155"/>
    </row>
    <row r="34" spans="2:12" ht="13.5" thickBot="1">
      <c r="B34" s="53"/>
      <c r="C34" s="60" t="s">
        <v>84</v>
      </c>
      <c r="D34" s="94">
        <v>0</v>
      </c>
      <c r="E34" s="94">
        <v>0</v>
      </c>
      <c r="F34" s="95">
        <f t="shared" si="2"/>
        <v>0</v>
      </c>
      <c r="G34" s="95">
        <v>0</v>
      </c>
      <c r="H34" s="96">
        <f t="shared" si="3"/>
        <v>0</v>
      </c>
      <c r="I34" s="95">
        <v>0</v>
      </c>
      <c r="J34" s="96">
        <f t="shared" si="4"/>
        <v>0</v>
      </c>
      <c r="K34" s="154"/>
      <c r="L34" s="155"/>
    </row>
    <row r="35" spans="2:12" ht="13.5" thickBot="1">
      <c r="B35" s="53"/>
      <c r="C35" s="60" t="s">
        <v>45</v>
      </c>
      <c r="D35" s="94">
        <v>0</v>
      </c>
      <c r="E35" s="94">
        <v>0</v>
      </c>
      <c r="F35" s="95">
        <f t="shared" si="2"/>
        <v>0</v>
      </c>
      <c r="G35" s="95">
        <v>0</v>
      </c>
      <c r="H35" s="96">
        <f t="shared" si="3"/>
        <v>0</v>
      </c>
      <c r="I35" s="95">
        <v>0</v>
      </c>
      <c r="J35" s="96">
        <f t="shared" si="4"/>
        <v>0</v>
      </c>
      <c r="K35" s="154"/>
      <c r="L35" s="155"/>
    </row>
    <row r="36" spans="2:12" ht="13.5" thickBot="1">
      <c r="B36" s="53"/>
      <c r="C36" s="62"/>
      <c r="D36" s="94"/>
      <c r="E36" s="94"/>
      <c r="F36" s="95"/>
      <c r="G36" s="95"/>
      <c r="H36" s="96"/>
      <c r="I36" s="95"/>
      <c r="J36" s="96"/>
      <c r="K36" s="154"/>
      <c r="L36" s="155"/>
    </row>
    <row r="37" spans="2:12" ht="13.5" thickBot="1">
      <c r="B37" s="50"/>
      <c r="C37" s="51" t="s">
        <v>48</v>
      </c>
      <c r="D37" s="91">
        <f aca="true" t="shared" si="9" ref="D37:I37">+D32+D27</f>
        <v>28473.4</v>
      </c>
      <c r="E37" s="91">
        <f t="shared" si="9"/>
        <v>31073.39</v>
      </c>
      <c r="F37" s="92">
        <f t="shared" si="2"/>
        <v>2599.989999999998</v>
      </c>
      <c r="G37" s="92">
        <f t="shared" si="9"/>
        <v>30473.39</v>
      </c>
      <c r="H37" s="93">
        <f t="shared" si="3"/>
        <v>-600</v>
      </c>
      <c r="I37" s="92">
        <f t="shared" si="9"/>
        <v>30723.39</v>
      </c>
      <c r="J37" s="93">
        <f t="shared" si="4"/>
        <v>250</v>
      </c>
      <c r="K37" s="154"/>
      <c r="L37" s="155"/>
    </row>
    <row r="38" spans="2:12" ht="13.5" thickBot="1">
      <c r="B38" s="53"/>
      <c r="C38" s="48"/>
      <c r="D38" s="94"/>
      <c r="E38" s="94"/>
      <c r="F38" s="95"/>
      <c r="G38" s="95"/>
      <c r="H38" s="96">
        <f t="shared" si="3"/>
        <v>0</v>
      </c>
      <c r="I38" s="95"/>
      <c r="J38" s="96"/>
      <c r="K38" s="154"/>
      <c r="L38" s="155"/>
    </row>
    <row r="39" spans="2:12" ht="13.5" thickBot="1">
      <c r="B39" s="50"/>
      <c r="C39" s="51" t="s">
        <v>55</v>
      </c>
      <c r="D39" s="91">
        <f aca="true" t="shared" si="10" ref="D39:I39">+D27+D7</f>
        <v>16616.9</v>
      </c>
      <c r="E39" s="91">
        <f t="shared" si="10"/>
        <v>17211.336</v>
      </c>
      <c r="F39" s="92">
        <f t="shared" si="2"/>
        <v>594.4359999999979</v>
      </c>
      <c r="G39" s="92">
        <f t="shared" si="10"/>
        <v>16616.095</v>
      </c>
      <c r="H39" s="93">
        <f t="shared" si="3"/>
        <v>-595.2409999999982</v>
      </c>
      <c r="I39" s="92">
        <f t="shared" si="10"/>
        <v>16623.093</v>
      </c>
      <c r="J39" s="93">
        <f t="shared" si="4"/>
        <v>6.9979999999995925</v>
      </c>
      <c r="K39" s="154"/>
      <c r="L39" s="155"/>
    </row>
    <row r="40" spans="2:12" ht="13.5" thickBot="1">
      <c r="B40" s="53"/>
      <c r="C40" s="48"/>
      <c r="D40" s="94"/>
      <c r="E40" s="94"/>
      <c r="F40" s="95"/>
      <c r="G40" s="95"/>
      <c r="H40" s="96">
        <f t="shared" si="3"/>
        <v>0</v>
      </c>
      <c r="I40" s="95"/>
      <c r="J40" s="96"/>
      <c r="K40" s="154"/>
      <c r="L40" s="155"/>
    </row>
    <row r="41" spans="2:12" ht="13.5" thickBot="1">
      <c r="B41" s="50"/>
      <c r="C41" s="51" t="s">
        <v>49</v>
      </c>
      <c r="D41" s="91">
        <f aca="true" t="shared" si="11" ref="D41:I41">+D32+D27+D7</f>
        <v>28616.9</v>
      </c>
      <c r="E41" s="91">
        <f t="shared" si="11"/>
        <v>31211.336</v>
      </c>
      <c r="F41" s="92">
        <f t="shared" si="2"/>
        <v>2594.435999999998</v>
      </c>
      <c r="G41" s="92">
        <f t="shared" si="11"/>
        <v>30616.095</v>
      </c>
      <c r="H41" s="93">
        <f t="shared" si="3"/>
        <v>-595.2409999999982</v>
      </c>
      <c r="I41" s="92">
        <f t="shared" si="11"/>
        <v>30873.093</v>
      </c>
      <c r="J41" s="93">
        <f t="shared" si="4"/>
        <v>256.9979999999996</v>
      </c>
      <c r="K41" s="154"/>
      <c r="L41" s="155"/>
    </row>
    <row r="42" spans="2:12" ht="13.5" thickBot="1">
      <c r="B42" s="53"/>
      <c r="C42" s="62"/>
      <c r="D42" s="54"/>
      <c r="E42" s="54"/>
      <c r="F42" s="67"/>
      <c r="G42" s="67"/>
      <c r="H42" s="69"/>
      <c r="I42" s="67"/>
      <c r="J42" s="69"/>
      <c r="K42" s="154"/>
      <c r="L42" s="155"/>
    </row>
    <row r="43" spans="2:12" ht="13.5" thickBot="1">
      <c r="B43" s="53"/>
      <c r="C43" s="62" t="s">
        <v>50</v>
      </c>
      <c r="D43" s="54">
        <v>10</v>
      </c>
      <c r="E43" s="54">
        <v>9</v>
      </c>
      <c r="F43" s="67">
        <f t="shared" si="2"/>
        <v>-1</v>
      </c>
      <c r="G43" s="67">
        <v>9</v>
      </c>
      <c r="H43" s="69">
        <f t="shared" si="3"/>
        <v>0</v>
      </c>
      <c r="I43" s="67">
        <v>9</v>
      </c>
      <c r="J43" s="69">
        <f t="shared" si="4"/>
        <v>0</v>
      </c>
      <c r="K43" s="154"/>
      <c r="L43" s="155"/>
    </row>
    <row r="44" spans="2:12" ht="13.5" hidden="1" thickBot="1">
      <c r="B44" s="53"/>
      <c r="C44" s="62" t="s">
        <v>51</v>
      </c>
      <c r="D44" s="54">
        <v>0</v>
      </c>
      <c r="E44" s="54">
        <v>0</v>
      </c>
      <c r="F44" s="67">
        <f t="shared" si="2"/>
        <v>0</v>
      </c>
      <c r="G44" s="67">
        <v>0</v>
      </c>
      <c r="H44" s="69">
        <f t="shared" si="3"/>
        <v>0</v>
      </c>
      <c r="I44" s="67">
        <v>0</v>
      </c>
      <c r="J44" s="69">
        <f t="shared" si="4"/>
        <v>0</v>
      </c>
      <c r="K44" s="154"/>
      <c r="L44" s="155"/>
    </row>
    <row r="45" spans="2:12" s="65" customFormat="1" ht="12.75">
      <c r="B45" s="64"/>
      <c r="C45" s="64"/>
      <c r="D45" s="64"/>
      <c r="E45" s="153"/>
      <c r="F45" s="153"/>
      <c r="G45" s="64"/>
      <c r="H45" s="153"/>
      <c r="I45" s="153"/>
      <c r="J45" s="153"/>
      <c r="K45" s="153"/>
      <c r="L45" s="64"/>
    </row>
    <row r="47" spans="2:3" ht="13.5">
      <c r="B47" s="71"/>
      <c r="C47" s="72"/>
    </row>
    <row r="48" spans="2:3" ht="13.5">
      <c r="B48" s="71"/>
      <c r="C48" s="72"/>
    </row>
  </sheetData>
  <sheetProtection password="C613" sheet="1" objects="1" scenarios="1"/>
  <mergeCells count="52">
    <mergeCell ref="K43:L43"/>
    <mergeCell ref="K44:L44"/>
    <mergeCell ref="E45:F45"/>
    <mergeCell ref="H45:I45"/>
    <mergeCell ref="J45:K45"/>
    <mergeCell ref="K39:L39"/>
    <mergeCell ref="K40:L40"/>
    <mergeCell ref="K41:L41"/>
    <mergeCell ref="K42:L42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K7:L7"/>
    <mergeCell ref="K8:L8"/>
    <mergeCell ref="K9:L9"/>
    <mergeCell ref="K10:L10"/>
    <mergeCell ref="B4:B5"/>
    <mergeCell ref="C4:C5"/>
    <mergeCell ref="K4:L5"/>
    <mergeCell ref="K6:L6"/>
    <mergeCell ref="F4:F5"/>
    <mergeCell ref="H4:H5"/>
    <mergeCell ref="J4:J5"/>
    <mergeCell ref="B2:H2"/>
    <mergeCell ref="E3:F3"/>
    <mergeCell ref="H3:I3"/>
    <mergeCell ref="J3:K3"/>
  </mergeCells>
  <printOptions horizontalCentered="1"/>
  <pageMargins left="0.2362204724409449" right="0.2755905511811024" top="0.984251968503937" bottom="0.984251968503937" header="0.5118110236220472" footer="0.5118110236220472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GKaraslavov</dc:creator>
  <cp:keywords/>
  <dc:description/>
  <cp:lastModifiedBy>ksaeva</cp:lastModifiedBy>
  <cp:lastPrinted>2011-10-26T11:22:49Z</cp:lastPrinted>
  <dcterms:created xsi:type="dcterms:W3CDTF">2010-07-24T07:37:42Z</dcterms:created>
  <dcterms:modified xsi:type="dcterms:W3CDTF">2011-11-03T09:54:09Z</dcterms:modified>
  <cp:category/>
  <cp:version/>
  <cp:contentType/>
  <cp:contentStatus/>
</cp:coreProperties>
</file>