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236" yWindow="1860" windowWidth="13515" windowHeight="7605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sharedStrings.xml><?xml version="1.0" encoding="utf-8"?>
<sst xmlns="http://schemas.openxmlformats.org/spreadsheetml/2006/main" count="45" uniqueCount="28">
  <si>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</si>
  <si>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</si>
  <si>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</si>
  <si>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</si>
  <si>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</si>
  <si>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</si>
  <si>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</si>
  <si>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</si>
  <si>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</si>
  <si>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</si>
  <si>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</si>
  <si>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</si>
  <si>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</si>
  <si>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</si>
  <si>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</si>
  <si>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</si>
  <si>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</si>
  <si>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</si>
  <si>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</si>
  <si>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</si>
  <si>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</si>
  <si>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Обща сума на получените средства от ЕК като предварително финансиране към  31.08.2018 г.</t>
  </si>
  <si>
    <t>Получени средства от ЕК на основание изпратени заявления за плащане към 31.08.2018 г.</t>
  </si>
  <si>
    <t>Общо получени средства от ЕК към 31.08.2018 г.</t>
  </si>
  <si>
    <t>Платено към  31.08.2018 г.</t>
  </si>
  <si>
    <t>Общо платено към  31.08.2018 г.</t>
  </si>
  <si>
    <t>Обща сума на публичните разходи, декларирани пред ЕК със Заявления за плащане 
към 31.08.2018 г.</t>
  </si>
  <si>
    <t>Обща сума на публичните разходи, сертифицрани пред ЕК с Годишни счетоводни отчети 
към 31.08.2018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</si>
</sst>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7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4" fillId="0" borderId="0" xfId="0" applyNumberFormat="1" applyFont="1" applyFill="1"/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71" fontId="3" fillId="2" borderId="0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3" fontId="5" fillId="3" borderId="0" xfId="16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70" fontId="4" fillId="0" borderId="2" xfId="0" applyNumberFormat="1" applyFont="1" applyFill="1" applyBorder="1" applyAlignment="1">
      <alignment horizontal="center" vertical="center"/>
    </xf>
    <xf numFmtId="170" fontId="4" fillId="0" borderId="2" xfId="18" applyNumberFormat="1" applyFont="1" applyFill="1" applyBorder="1" applyAlignment="1">
      <alignment horizontal="right" vertical="center"/>
    </xf>
    <xf numFmtId="170" fontId="4" fillId="3" borderId="2" xfId="18" applyNumberFormat="1" applyFont="1" applyFill="1" applyBorder="1" applyAlignment="1">
      <alignment horizontal="right" vertical="center"/>
    </xf>
    <xf numFmtId="168" fontId="2" fillId="3" borderId="0" xfId="16" applyNumberFormat="1" applyFont="1" applyFill="1" applyBorder="1" applyAlignment="1">
      <alignment horizontal="center" vertical="center" wrapText="1"/>
    </xf>
    <xf numFmtId="3" fontId="2" fillId="3" borderId="0" xfId="16" applyNumberFormat="1" applyFont="1" applyFill="1" applyBorder="1" applyAlignment="1">
      <alignment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8" fontId="6" fillId="2" borderId="0" xfId="16" applyNumberFormat="1" applyFont="1" applyFill="1" applyBorder="1" applyAlignment="1">
      <alignment horizontal="center" vertical="center" wrapText="1"/>
    </xf>
    <xf numFmtId="165" fontId="2" fillId="3" borderId="0" xfId="18" applyFont="1" applyFill="1" applyBorder="1" applyAlignment="1">
      <alignment horizontal="center" vertical="center" wrapText="1"/>
    </xf>
    <xf numFmtId="3" fontId="4" fillId="3" borderId="2" xfId="18" applyNumberFormat="1" applyFont="1" applyFill="1" applyBorder="1" applyAlignment="1">
      <alignment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SheetLayoutView="85" workbookViewId="0" topLeftCell="A1">
      <pane xSplit="1" ySplit="3" topLeftCell="C7" activePane="bottomRight" state="frozen"/>
      <selection pane="topRight" activeCell="B1" sqref="B1"/>
      <selection pane="bottomLeft" activeCell="A4" sqref="A4"/>
      <selection pane="bottomRight" activeCell="C21" sqref="C21:M21"/>
    </sheetView>
  </sheetViews>
  <sheetFormatPr defaultColWidth="9.140625" defaultRowHeight="12.75" outlineLevelRow="1"/>
  <cols>
    <col min="1" max="1" width="43.00390625" style="18" customWidth="1"/>
    <col min="2" max="2" width="7.8515625" style="5" customWidth="1"/>
    <col min="3" max="3" width="17.00390625" style="5" customWidth="1"/>
    <col min="4" max="4" width="18.140625" style="5" customWidth="1"/>
    <col min="5" max="5" width="16.7109375" style="5" customWidth="1"/>
    <col min="6" max="6" width="17.140625" style="51" customWidth="1"/>
    <col min="7" max="7" width="18.140625" style="51" customWidth="1"/>
    <col min="8" max="8" width="19.421875" style="5" customWidth="1"/>
    <col min="9" max="9" width="17.421875" style="18" customWidth="1"/>
    <col min="10" max="10" width="17.140625" style="18" customWidth="1"/>
    <col min="11" max="11" width="18.28125" style="18" customWidth="1"/>
    <col min="12" max="12" width="18.421875" style="27" customWidth="1"/>
    <col min="13" max="13" width="20.8515625" style="7" customWidth="1"/>
    <col min="14" max="15" width="28.421875" style="18" customWidth="1"/>
    <col min="16" max="16" width="18.140625" style="18" customWidth="1"/>
    <col min="17" max="17" width="14.28125" style="18" bestFit="1" customWidth="1"/>
    <col min="18" max="18" width="14.57421875" style="18" customWidth="1"/>
    <col min="19" max="16384" width="9.140625" style="18" customWidth="1"/>
  </cols>
  <sheetData>
    <row r="1" spans="1:13" s="9" customFormat="1" ht="11.25" customHeight="1">
      <c r="A1" s="1"/>
      <c r="B1" s="1"/>
      <c r="C1" s="2"/>
      <c r="D1" s="2"/>
      <c r="E1" s="2"/>
      <c r="F1" s="33"/>
      <c r="G1" s="33"/>
      <c r="H1" s="33"/>
      <c r="I1" s="34"/>
      <c r="J1" s="34"/>
      <c r="K1" s="34"/>
      <c r="L1" s="35"/>
      <c r="M1" s="35"/>
    </row>
    <row r="2" spans="1:13" s="10" customFormat="1" ht="12.75" customHeight="1">
      <c r="A2" s="61" t="s">
        <v>0</v>
      </c>
      <c r="B2" s="61" t="s">
        <v>1</v>
      </c>
      <c r="C2" s="63" t="s">
        <v>18</v>
      </c>
      <c r="D2" s="65" t="s">
        <v>19</v>
      </c>
      <c r="E2" s="63" t="s">
        <v>20</v>
      </c>
      <c r="F2" s="57" t="s">
        <v>21</v>
      </c>
      <c r="G2" s="57" t="s">
        <v>22</v>
      </c>
      <c r="H2" s="57" t="s">
        <v>23</v>
      </c>
      <c r="I2" s="67" t="s">
        <v>24</v>
      </c>
      <c r="J2" s="68"/>
      <c r="K2" s="57" t="s">
        <v>25</v>
      </c>
      <c r="L2" s="57" t="s">
        <v>26</v>
      </c>
      <c r="M2" s="57" t="s">
        <v>27</v>
      </c>
    </row>
    <row r="3" spans="1:13" s="10" customFormat="1" ht="98.25" customHeight="1">
      <c r="A3" s="62"/>
      <c r="B3" s="62"/>
      <c r="C3" s="64"/>
      <c r="D3" s="66"/>
      <c r="E3" s="64"/>
      <c r="F3" s="69"/>
      <c r="G3" s="69"/>
      <c r="H3" s="69"/>
      <c r="I3" s="36" t="s">
        <v>2</v>
      </c>
      <c r="J3" s="36" t="s">
        <v>5</v>
      </c>
      <c r="K3" s="58"/>
      <c r="L3" s="58"/>
      <c r="M3" s="58"/>
    </row>
    <row r="4" spans="1:13" s="10" customFormat="1" ht="18.75" customHeight="1">
      <c r="A4" s="11">
        <v>1</v>
      </c>
      <c r="B4" s="44">
        <v>2</v>
      </c>
      <c r="C4" s="8">
        <v>3</v>
      </c>
      <c r="D4" s="3">
        <v>4</v>
      </c>
      <c r="E4" s="3">
        <v>5</v>
      </c>
      <c r="F4" s="37">
        <v>6</v>
      </c>
      <c r="G4" s="37">
        <v>7</v>
      </c>
      <c r="H4" s="37">
        <v>8</v>
      </c>
      <c r="I4" s="37">
        <v>9</v>
      </c>
      <c r="J4" s="28">
        <v>10</v>
      </c>
      <c r="K4" s="28">
        <v>11</v>
      </c>
      <c r="L4" s="28">
        <v>12</v>
      </c>
      <c r="M4" s="28">
        <v>13</v>
      </c>
    </row>
    <row r="5" spans="1:17" s="15" customFormat="1" ht="29.25" customHeight="1">
      <c r="A5" s="12" t="s">
        <v>6</v>
      </c>
      <c r="B5" s="13" t="s">
        <v>3</v>
      </c>
      <c r="C5" s="29">
        <f>C6+C7</f>
        <v>1604449168</v>
      </c>
      <c r="D5" s="29">
        <f>D6+D7</f>
        <v>283138092</v>
      </c>
      <c r="E5" s="29">
        <f aca="true" t="shared" si="0" ref="E5:M5">E6+E7</f>
        <v>1887587260</v>
      </c>
      <c r="F5" s="29">
        <f t="shared" si="0"/>
        <v>99165878.05</v>
      </c>
      <c r="G5" s="29">
        <f t="shared" si="0"/>
        <v>255459446.43</v>
      </c>
      <c r="H5" s="29">
        <f>+H6+H7</f>
        <v>354625324.48</v>
      </c>
      <c r="I5" s="29">
        <f>I6+I7</f>
        <v>408937313.1092771</v>
      </c>
      <c r="J5" s="29">
        <f t="shared" si="0"/>
        <v>72165408.19575478</v>
      </c>
      <c r="K5" s="29">
        <f t="shared" si="0"/>
        <v>481102721.3050319</v>
      </c>
      <c r="L5" s="29">
        <f t="shared" si="0"/>
        <v>331860612.972983</v>
      </c>
      <c r="M5" s="29">
        <f t="shared" si="0"/>
        <v>165076218.31</v>
      </c>
      <c r="N5" s="14"/>
      <c r="O5" s="14"/>
      <c r="P5" s="14"/>
      <c r="Q5" s="14"/>
    </row>
    <row r="6" spans="1:18" ht="29.25" customHeight="1" outlineLevel="1">
      <c r="A6" s="16" t="s">
        <v>9</v>
      </c>
      <c r="B6" s="17" t="s">
        <v>3</v>
      </c>
      <c r="C6" s="54">
        <v>459761907</v>
      </c>
      <c r="D6" s="54">
        <v>81134456</v>
      </c>
      <c r="E6" s="38">
        <f>+C6+D6</f>
        <v>540896363</v>
      </c>
      <c r="F6" s="38">
        <v>33105127.97</v>
      </c>
      <c r="G6" s="38">
        <v>147769895.88</v>
      </c>
      <c r="H6" s="38">
        <f>+F6+G6</f>
        <v>180875023.85</v>
      </c>
      <c r="I6" s="38">
        <v>217509565.10835493</v>
      </c>
      <c r="J6" s="55">
        <v>38384040.9014744</v>
      </c>
      <c r="K6" s="38">
        <f>+I6+J6</f>
        <v>255893606.00982934</v>
      </c>
      <c r="L6" s="38">
        <f>157293274.034206+12722429.95+22976567.92</f>
        <v>192992271.90420598</v>
      </c>
      <c r="M6" s="38">
        <v>98656531.13</v>
      </c>
      <c r="N6" s="14"/>
      <c r="O6" s="14"/>
      <c r="P6" s="14"/>
      <c r="Q6" s="14"/>
      <c r="R6" s="31"/>
    </row>
    <row r="7" spans="1:18" ht="29.25" customHeight="1" outlineLevel="1">
      <c r="A7" s="16" t="s">
        <v>10</v>
      </c>
      <c r="B7" s="17" t="s">
        <v>3</v>
      </c>
      <c r="C7" s="54">
        <v>1144687261</v>
      </c>
      <c r="D7" s="54">
        <v>202003636</v>
      </c>
      <c r="E7" s="38">
        <f>+C7+D7</f>
        <v>1346690897</v>
      </c>
      <c r="F7" s="38">
        <v>66060750.08</v>
      </c>
      <c r="G7" s="38">
        <v>107689550.55</v>
      </c>
      <c r="H7" s="38">
        <f>+F7+G7</f>
        <v>173750300.63</v>
      </c>
      <c r="I7" s="38">
        <v>191427748.00092217</v>
      </c>
      <c r="J7" s="55">
        <v>33781367.29428038</v>
      </c>
      <c r="K7" s="38">
        <f>+I7+J7</f>
        <v>225209115.29520255</v>
      </c>
      <c r="L7" s="38">
        <f>128025864.608777+10842476.46</f>
        <v>138868341.068777</v>
      </c>
      <c r="M7" s="38">
        <v>66419687.18</v>
      </c>
      <c r="N7" s="14"/>
      <c r="O7" s="14"/>
      <c r="P7" s="14"/>
      <c r="Q7" s="14"/>
      <c r="R7" s="31"/>
    </row>
    <row r="8" spans="1:18" s="15" customFormat="1" ht="29.25" customHeight="1">
      <c r="A8" s="12" t="s">
        <v>7</v>
      </c>
      <c r="B8" s="13" t="s">
        <v>3</v>
      </c>
      <c r="C8" s="29">
        <f>C9+C10</f>
        <v>1504824141</v>
      </c>
      <c r="D8" s="29">
        <f aca="true" t="shared" si="1" ref="D8:M8">D9+D10</f>
        <v>265557204</v>
      </c>
      <c r="E8" s="29">
        <f t="shared" si="1"/>
        <v>1770381345</v>
      </c>
      <c r="F8" s="29">
        <f t="shared" si="1"/>
        <v>84058553.15</v>
      </c>
      <c r="G8" s="29">
        <f t="shared" si="1"/>
        <v>75006312.35</v>
      </c>
      <c r="H8" s="29">
        <f>+F8+G8</f>
        <v>159064865.5</v>
      </c>
      <c r="I8" s="29">
        <f t="shared" si="1"/>
        <v>126617924.6873674</v>
      </c>
      <c r="J8" s="29">
        <f t="shared" si="1"/>
        <v>22344339.65071189</v>
      </c>
      <c r="K8" s="29">
        <f t="shared" si="1"/>
        <v>148962264.33807927</v>
      </c>
      <c r="L8" s="29">
        <f t="shared" si="1"/>
        <v>97769061.38000001</v>
      </c>
      <c r="M8" s="29">
        <f t="shared" si="1"/>
        <v>34538692.02</v>
      </c>
      <c r="N8" s="14"/>
      <c r="O8" s="14"/>
      <c r="P8" s="14"/>
      <c r="Q8" s="14"/>
      <c r="R8" s="31"/>
    </row>
    <row r="9" spans="1:19" ht="29.25" customHeight="1" outlineLevel="1">
      <c r="A9" s="16" t="s">
        <v>9</v>
      </c>
      <c r="B9" s="17" t="s">
        <v>3</v>
      </c>
      <c r="C9" s="54">
        <v>371204258</v>
      </c>
      <c r="D9" s="54">
        <v>65506635</v>
      </c>
      <c r="E9" s="38">
        <f aca="true" t="shared" si="2" ref="E9:E10">+C9+D9</f>
        <v>436710893</v>
      </c>
      <c r="F9" s="38">
        <v>21007511.39</v>
      </c>
      <c r="G9" s="38">
        <v>11529387.340000002</v>
      </c>
      <c r="H9" s="38">
        <f aca="true" t="shared" si="3" ref="H9:H13">+F9+G9</f>
        <v>32536898.730000004</v>
      </c>
      <c r="I9" s="38">
        <v>16294252.402075866</v>
      </c>
      <c r="J9" s="55">
        <v>2875456.306248682</v>
      </c>
      <c r="K9" s="38">
        <f>+I9+J9</f>
        <v>19169708.708324548</v>
      </c>
      <c r="L9" s="38">
        <f>14044324.41+1026545.43</f>
        <v>15070869.84</v>
      </c>
      <c r="M9" s="38">
        <v>11106979.35</v>
      </c>
      <c r="N9" s="14"/>
      <c r="O9" s="14"/>
      <c r="P9" s="14"/>
      <c r="Q9" s="14"/>
      <c r="R9" s="31"/>
      <c r="S9" s="19"/>
    </row>
    <row r="10" spans="1:19" ht="29.25" customHeight="1" outlineLevel="1">
      <c r="A10" s="16" t="s">
        <v>10</v>
      </c>
      <c r="B10" s="17" t="s">
        <v>3</v>
      </c>
      <c r="C10" s="54">
        <v>1133619883</v>
      </c>
      <c r="D10" s="54">
        <v>200050569</v>
      </c>
      <c r="E10" s="38">
        <f t="shared" si="2"/>
        <v>1333670452</v>
      </c>
      <c r="F10" s="38">
        <v>63051041.76</v>
      </c>
      <c r="G10" s="38">
        <v>63476925.01</v>
      </c>
      <c r="H10" s="38">
        <f t="shared" si="3"/>
        <v>126527966.77</v>
      </c>
      <c r="I10" s="38">
        <v>110323672.28529152</v>
      </c>
      <c r="J10" s="55">
        <v>19468883.344463207</v>
      </c>
      <c r="K10" s="38">
        <f>+I10+J10</f>
        <v>129792555.62975472</v>
      </c>
      <c r="L10" s="38">
        <f>68597981.09+14100210.45</f>
        <v>82698191.54</v>
      </c>
      <c r="M10" s="38">
        <v>23431712.67</v>
      </c>
      <c r="N10" s="14"/>
      <c r="O10" s="14"/>
      <c r="P10" s="14"/>
      <c r="Q10" s="14"/>
      <c r="R10" s="31"/>
      <c r="S10" s="19"/>
    </row>
    <row r="11" spans="1:19" s="15" customFormat="1" ht="29.25" customHeight="1">
      <c r="A11" s="12" t="s">
        <v>13</v>
      </c>
      <c r="B11" s="13" t="s">
        <v>3</v>
      </c>
      <c r="C11" s="29">
        <f>C12+C13</f>
        <v>596000681</v>
      </c>
      <c r="D11" s="29">
        <f aca="true" t="shared" si="4" ref="D11:M11">D12+D13</f>
        <v>105176593</v>
      </c>
      <c r="E11" s="29">
        <f t="shared" si="4"/>
        <v>701177274</v>
      </c>
      <c r="F11" s="29">
        <f t="shared" si="4"/>
        <v>32214502.939999998</v>
      </c>
      <c r="G11" s="29">
        <f t="shared" si="4"/>
        <v>19591396.49</v>
      </c>
      <c r="H11" s="29">
        <f>+F11+G11</f>
        <v>51805899.42999999</v>
      </c>
      <c r="I11" s="29">
        <f t="shared" si="4"/>
        <v>112877521.01321295</v>
      </c>
      <c r="J11" s="29">
        <f t="shared" si="4"/>
        <v>19919562.53174346</v>
      </c>
      <c r="K11" s="29">
        <f t="shared" si="4"/>
        <v>132797083.54495642</v>
      </c>
      <c r="L11" s="29">
        <f t="shared" si="4"/>
        <v>25609668.67</v>
      </c>
      <c r="M11" s="29">
        <f t="shared" si="4"/>
        <v>0</v>
      </c>
      <c r="N11" s="14"/>
      <c r="O11" s="14"/>
      <c r="P11" s="14"/>
      <c r="Q11" s="14"/>
      <c r="R11" s="31"/>
      <c r="S11" s="19"/>
    </row>
    <row r="12" spans="1:19" s="20" customFormat="1" ht="29.25" customHeight="1">
      <c r="A12" s="16" t="s">
        <v>9</v>
      </c>
      <c r="B12" s="17" t="s">
        <v>3</v>
      </c>
      <c r="C12" s="54">
        <v>243381138</v>
      </c>
      <c r="D12" s="54">
        <v>42949613</v>
      </c>
      <c r="E12" s="38">
        <f aca="true" t="shared" si="5" ref="E12:E20">+C12+D12</f>
        <v>286330751</v>
      </c>
      <c r="F12" s="38">
        <v>13154750.53</v>
      </c>
      <c r="G12" s="38">
        <v>0</v>
      </c>
      <c r="H12" s="38">
        <f t="shared" si="3"/>
        <v>13154750.53</v>
      </c>
      <c r="I12" s="38">
        <v>21737427.796127476</v>
      </c>
      <c r="J12" s="56">
        <v>3836016.6699048486</v>
      </c>
      <c r="K12" s="38">
        <f>+I12+J12</f>
        <v>25573444.466032326</v>
      </c>
      <c r="L12" s="47">
        <v>0</v>
      </c>
      <c r="M12" s="46">
        <v>0</v>
      </c>
      <c r="N12" s="14"/>
      <c r="O12" s="14"/>
      <c r="P12" s="14"/>
      <c r="Q12" s="14"/>
      <c r="R12" s="31"/>
      <c r="S12" s="19"/>
    </row>
    <row r="13" spans="1:20" s="15" customFormat="1" ht="29.25" customHeight="1">
      <c r="A13" s="16" t="s">
        <v>11</v>
      </c>
      <c r="B13" s="17" t="s">
        <v>3</v>
      </c>
      <c r="C13" s="54">
        <v>352619543</v>
      </c>
      <c r="D13" s="54">
        <v>62226980</v>
      </c>
      <c r="E13" s="38">
        <f t="shared" si="5"/>
        <v>414846523</v>
      </c>
      <c r="F13" s="38">
        <v>19059752.41</v>
      </c>
      <c r="G13" s="38">
        <v>19591396.49</v>
      </c>
      <c r="H13" s="38">
        <f t="shared" si="3"/>
        <v>38651148.9</v>
      </c>
      <c r="I13" s="38">
        <v>91140093.21708548</v>
      </c>
      <c r="J13" s="55">
        <v>16083545.861838613</v>
      </c>
      <c r="K13" s="38">
        <f>+I13+J13</f>
        <v>107223639.07892409</v>
      </c>
      <c r="L13" s="38">
        <v>25609668.67</v>
      </c>
      <c r="M13" s="45">
        <v>0</v>
      </c>
      <c r="N13" s="14"/>
      <c r="O13" s="14"/>
      <c r="P13" s="14"/>
      <c r="Q13" s="14"/>
      <c r="R13" s="31"/>
      <c r="S13" s="19"/>
      <c r="T13" s="30"/>
    </row>
    <row r="14" spans="1:19" s="20" customFormat="1" ht="29.25" customHeight="1">
      <c r="A14" s="12" t="s">
        <v>12</v>
      </c>
      <c r="B14" s="13" t="s">
        <v>3</v>
      </c>
      <c r="C14" s="29">
        <v>1311704793</v>
      </c>
      <c r="D14" s="29">
        <v>231477320</v>
      </c>
      <c r="E14" s="29">
        <v>1543182113</v>
      </c>
      <c r="F14" s="29">
        <v>74417502.8</v>
      </c>
      <c r="G14" s="29">
        <v>116837354.81</v>
      </c>
      <c r="H14" s="29">
        <f>+F14+G14</f>
        <v>191254857.61</v>
      </c>
      <c r="I14" s="29">
        <v>387122471.7313294</v>
      </c>
      <c r="J14" s="29">
        <v>68315730.30552872</v>
      </c>
      <c r="K14" s="29">
        <f>+I14+J14</f>
        <v>455438202.0368581</v>
      </c>
      <c r="L14" s="29">
        <f>120898605.917609+18501673.28+11666823.52</f>
        <v>151067102.71760902</v>
      </c>
      <c r="M14" s="29">
        <v>56363297.09</v>
      </c>
      <c r="N14" s="14"/>
      <c r="O14" s="14"/>
      <c r="P14" s="14"/>
      <c r="Q14" s="14"/>
      <c r="R14" s="31"/>
      <c r="S14" s="19"/>
    </row>
    <row r="15" spans="1:19" s="20" customFormat="1" ht="29.25" customHeight="1">
      <c r="A15" s="21" t="s">
        <v>8</v>
      </c>
      <c r="B15" s="13" t="s">
        <v>3</v>
      </c>
      <c r="C15" s="29">
        <v>938665315</v>
      </c>
      <c r="D15" s="29">
        <v>153582762</v>
      </c>
      <c r="E15" s="29">
        <f t="shared" si="5"/>
        <v>1092248077</v>
      </c>
      <c r="F15" s="29">
        <v>78258960.67</v>
      </c>
      <c r="G15" s="29">
        <v>204009137.85</v>
      </c>
      <c r="H15" s="29">
        <f aca="true" t="shared" si="6" ref="H15:H19">+F15+G15</f>
        <v>282268098.52</v>
      </c>
      <c r="I15" s="29">
        <v>315341199.45727223</v>
      </c>
      <c r="J15" s="29">
        <v>49336498.87859171</v>
      </c>
      <c r="K15" s="29">
        <f aca="true" t="shared" si="7" ref="K15:K19">+I15+J15</f>
        <v>364677698.33586395</v>
      </c>
      <c r="L15" s="29">
        <f>238535151.46278+23270140.52+18999586.67+5333755.13</f>
        <v>286138633.78278</v>
      </c>
      <c r="M15" s="29">
        <v>130663671.29999998</v>
      </c>
      <c r="N15" s="14"/>
      <c r="O15" s="14"/>
      <c r="P15" s="14"/>
      <c r="Q15" s="14"/>
      <c r="R15" s="31"/>
      <c r="S15" s="19"/>
    </row>
    <row r="16" spans="1:19" s="20" customFormat="1" ht="29.25" customHeight="1">
      <c r="A16" s="12" t="s">
        <v>17</v>
      </c>
      <c r="B16" s="13" t="s">
        <v>3</v>
      </c>
      <c r="C16" s="29">
        <v>1079615516</v>
      </c>
      <c r="D16" s="29">
        <v>190520387</v>
      </c>
      <c r="E16" s="29">
        <f t="shared" si="5"/>
        <v>1270135903</v>
      </c>
      <c r="F16" s="29">
        <v>74173076.13</v>
      </c>
      <c r="G16" s="29">
        <v>263196062.22000003</v>
      </c>
      <c r="H16" s="29">
        <f t="shared" si="6"/>
        <v>337369138.35</v>
      </c>
      <c r="I16" s="29">
        <v>337319573.60607964</v>
      </c>
      <c r="J16" s="29">
        <v>59526983.57754346</v>
      </c>
      <c r="K16" s="29">
        <f t="shared" si="7"/>
        <v>396846557.1836231</v>
      </c>
      <c r="L16" s="29">
        <f>302655609.410867+28273779.6+11426268.01</f>
        <v>342355657.020867</v>
      </c>
      <c r="M16" s="29">
        <v>205479323.49</v>
      </c>
      <c r="N16" s="14"/>
      <c r="O16" s="14"/>
      <c r="P16" s="14"/>
      <c r="Q16" s="14"/>
      <c r="R16" s="31"/>
      <c r="S16" s="19"/>
    </row>
    <row r="17" spans="1:19" s="20" customFormat="1" ht="29.25" customHeight="1">
      <c r="A17" s="22" t="s">
        <v>14</v>
      </c>
      <c r="B17" s="13" t="s">
        <v>3</v>
      </c>
      <c r="C17" s="29">
        <v>102000000</v>
      </c>
      <c r="D17" s="29">
        <v>0</v>
      </c>
      <c r="E17" s="29">
        <f t="shared" si="5"/>
        <v>102000000</v>
      </c>
      <c r="F17" s="29">
        <v>8542500</v>
      </c>
      <c r="G17" s="29">
        <v>95497500</v>
      </c>
      <c r="H17" s="29">
        <f t="shared" si="6"/>
        <v>104040000</v>
      </c>
      <c r="I17" s="29">
        <v>86700000.00000001</v>
      </c>
      <c r="J17" s="29">
        <v>15300000.000000002</v>
      </c>
      <c r="K17" s="29">
        <f t="shared" si="7"/>
        <v>102000000.00000001</v>
      </c>
      <c r="L17" s="29">
        <f>95335762.33+6665802.24</f>
        <v>102001564.57</v>
      </c>
      <c r="M17" s="29">
        <v>95335762.33</v>
      </c>
      <c r="N17" s="14"/>
      <c r="O17" s="14"/>
      <c r="P17" s="14"/>
      <c r="Q17" s="14"/>
      <c r="R17" s="31"/>
      <c r="S17" s="19"/>
    </row>
    <row r="18" spans="1:19" s="20" customFormat="1" ht="29.25" customHeight="1">
      <c r="A18" s="12" t="s">
        <v>15</v>
      </c>
      <c r="B18" s="13" t="s">
        <v>3</v>
      </c>
      <c r="C18" s="29">
        <f>285531663-1500000</f>
        <v>284031663</v>
      </c>
      <c r="D18" s="29">
        <v>50123236</v>
      </c>
      <c r="E18" s="29">
        <f t="shared" si="5"/>
        <v>334154899</v>
      </c>
      <c r="F18" s="29">
        <v>16182582.485000001</v>
      </c>
      <c r="G18" s="29">
        <v>15912566.95</v>
      </c>
      <c r="H18" s="29">
        <f t="shared" si="6"/>
        <v>32095149.435000002</v>
      </c>
      <c r="I18" s="29">
        <v>31435000.272464864</v>
      </c>
      <c r="J18" s="29">
        <v>5547352.989258505</v>
      </c>
      <c r="K18" s="29">
        <f t="shared" si="7"/>
        <v>36982353.26172337</v>
      </c>
      <c r="L18" s="29">
        <f>16270154.7+4500295.79</f>
        <v>20770450.49</v>
      </c>
      <c r="M18" s="29">
        <v>6606576.12</v>
      </c>
      <c r="N18" s="14"/>
      <c r="O18" s="14"/>
      <c r="P18" s="14"/>
      <c r="Q18" s="14"/>
      <c r="R18" s="31"/>
      <c r="S18" s="19"/>
    </row>
    <row r="19" spans="1:19" s="20" customFormat="1" ht="29.25" customHeight="1">
      <c r="A19" s="12" t="s">
        <v>16</v>
      </c>
      <c r="B19" s="13" t="s">
        <v>3</v>
      </c>
      <c r="C19" s="29">
        <v>104815264</v>
      </c>
      <c r="D19" s="29">
        <v>18496812</v>
      </c>
      <c r="E19" s="29">
        <f t="shared" si="5"/>
        <v>123312076</v>
      </c>
      <c r="F19" s="29">
        <v>11529679.040000001</v>
      </c>
      <c r="G19" s="29">
        <v>37422704.42</v>
      </c>
      <c r="H19" s="29">
        <f t="shared" si="6"/>
        <v>48952383.46</v>
      </c>
      <c r="I19" s="29">
        <v>55111456.749</v>
      </c>
      <c r="J19" s="29">
        <v>9725551.191</v>
      </c>
      <c r="K19" s="29">
        <f t="shared" si="7"/>
        <v>64837007.94</v>
      </c>
      <c r="L19" s="29">
        <f>41994853.86+1440625.95+2343431.15</f>
        <v>45778910.96</v>
      </c>
      <c r="M19" s="29">
        <v>28256914.94</v>
      </c>
      <c r="N19" s="14"/>
      <c r="O19" s="14"/>
      <c r="P19" s="14"/>
      <c r="Q19" s="14"/>
      <c r="R19" s="31"/>
      <c r="S19" s="19"/>
    </row>
    <row r="20" spans="1:19" s="15" customFormat="1" ht="36" customHeight="1">
      <c r="A20" s="59" t="s">
        <v>4</v>
      </c>
      <c r="B20" s="60"/>
      <c r="C20" s="29">
        <f>+C5+C8+C11+C14+C15+C16+C17+C18+C19</f>
        <v>7526106541</v>
      </c>
      <c r="D20" s="29">
        <f>+D5+D8+D11+D14+D15+D16+D17+D18+D19</f>
        <v>1298072406</v>
      </c>
      <c r="E20" s="29">
        <f t="shared" si="5"/>
        <v>8824178947</v>
      </c>
      <c r="F20" s="29">
        <f>+F5+F8+F11+F14+F15+F16+F17+F18+F19</f>
        <v>478543235.26500005</v>
      </c>
      <c r="G20" s="29">
        <f>+G5+G8+G11+G14+G15+G16+G17+G18+G19</f>
        <v>1082932481.52</v>
      </c>
      <c r="H20" s="29">
        <f>+H5+H8+H11+H14+H15+H16+H17+H18+H19</f>
        <v>1561475716.7849998</v>
      </c>
      <c r="I20" s="29">
        <f>+I5+I8+I11+I14+I15+I16+I17+I18+I19</f>
        <v>1861462460.6260035</v>
      </c>
      <c r="J20" s="29">
        <f aca="true" t="shared" si="8" ref="J20:K20">+J5+J8+J11+J14+J15+J16+J17+J18+J19</f>
        <v>322181427.3201325</v>
      </c>
      <c r="K20" s="29">
        <f t="shared" si="8"/>
        <v>2183643887.946136</v>
      </c>
      <c r="L20" s="29">
        <f>+L5+L8+L11+L14+L15+L16+L17+L18+L19</f>
        <v>1403351662.564239</v>
      </c>
      <c r="M20" s="29">
        <f>+M5+M8+M11+M14+M15+M16+M17+M18+M19</f>
        <v>722320455.6000001</v>
      </c>
      <c r="N20" s="14"/>
      <c r="O20" s="14"/>
      <c r="P20" s="14"/>
      <c r="Q20" s="14"/>
      <c r="R20" s="31"/>
      <c r="S20" s="18"/>
    </row>
    <row r="21" spans="1:17" s="15" customFormat="1" ht="29.25" customHeight="1">
      <c r="A21" s="1"/>
      <c r="B21" s="1"/>
      <c r="C21" s="4"/>
      <c r="D21" s="4"/>
      <c r="E21" s="4"/>
      <c r="F21" s="53"/>
      <c r="G21" s="49"/>
      <c r="H21" s="4"/>
      <c r="I21" s="4"/>
      <c r="J21" s="4"/>
      <c r="K21" s="4"/>
      <c r="L21" s="4"/>
      <c r="M21" s="4"/>
      <c r="N21" s="40"/>
      <c r="O21" s="40"/>
      <c r="P21" s="14"/>
      <c r="Q21" s="14"/>
    </row>
    <row r="22" spans="1:17" s="15" customFormat="1" ht="29.25" customHeight="1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"/>
      <c r="O22" s="40"/>
      <c r="P22" s="14"/>
      <c r="Q22" s="14"/>
    </row>
    <row r="23" spans="1:15" s="15" customFormat="1" ht="29.25" customHeight="1">
      <c r="A23" s="1"/>
      <c r="B23" s="1"/>
      <c r="C23" s="4"/>
      <c r="D23" s="4"/>
      <c r="E23" s="4"/>
      <c r="F23" s="48"/>
      <c r="G23" s="50"/>
      <c r="H23" s="4"/>
      <c r="I23" s="32"/>
      <c r="J23" s="32"/>
      <c r="K23" s="32"/>
      <c r="L23" s="52"/>
      <c r="M23" s="32"/>
      <c r="N23" s="39"/>
      <c r="O23" s="39"/>
    </row>
    <row r="24" spans="1:15" s="15" customFormat="1" ht="29.25" customHeight="1">
      <c r="A24" s="1"/>
      <c r="B24" s="1"/>
      <c r="C24" s="4"/>
      <c r="D24" s="4"/>
      <c r="E24" s="4"/>
      <c r="F24" s="48"/>
      <c r="G24" s="50"/>
      <c r="H24" s="4"/>
      <c r="I24" s="43"/>
      <c r="J24" s="32"/>
      <c r="K24" s="32"/>
      <c r="L24" s="41"/>
      <c r="M24" s="42"/>
      <c r="N24" s="39"/>
      <c r="O24" s="39"/>
    </row>
    <row r="25" spans="1:13" s="15" customFormat="1" ht="29.25" customHeight="1">
      <c r="A25" s="1"/>
      <c r="B25" s="1"/>
      <c r="C25" s="4"/>
      <c r="D25" s="4"/>
      <c r="E25" s="4"/>
      <c r="F25" s="48"/>
      <c r="G25" s="50"/>
      <c r="H25" s="4"/>
      <c r="I25" s="23"/>
      <c r="J25" s="4"/>
      <c r="K25" s="4"/>
      <c r="L25" s="26"/>
      <c r="M25" s="6"/>
    </row>
    <row r="26" spans="1:13" s="15" customFormat="1" ht="29.25" customHeight="1">
      <c r="A26" s="1"/>
      <c r="B26" s="1"/>
      <c r="C26" s="4"/>
      <c r="D26" s="4"/>
      <c r="E26" s="4"/>
      <c r="F26" s="48"/>
      <c r="G26" s="48"/>
      <c r="H26" s="4"/>
      <c r="I26" s="23"/>
      <c r="J26" s="4"/>
      <c r="K26" s="4"/>
      <c r="L26" s="26"/>
      <c r="M26" s="6"/>
    </row>
    <row r="27" spans="1:13" s="15" customFormat="1" ht="29.25" customHeight="1">
      <c r="A27" s="1"/>
      <c r="B27" s="1"/>
      <c r="C27" s="4"/>
      <c r="D27" s="4"/>
      <c r="E27" s="4"/>
      <c r="F27" s="48"/>
      <c r="G27" s="48"/>
      <c r="H27" s="4"/>
      <c r="I27" s="23"/>
      <c r="J27" s="4"/>
      <c r="K27" s="4"/>
      <c r="L27" s="26"/>
      <c r="M27" s="6"/>
    </row>
    <row r="28" spans="1:13" s="15" customFormat="1" ht="29.25" customHeight="1">
      <c r="A28" s="1"/>
      <c r="B28" s="1"/>
      <c r="C28" s="5"/>
      <c r="D28" s="5"/>
      <c r="E28" s="5"/>
      <c r="F28" s="51"/>
      <c r="G28" s="51"/>
      <c r="H28" s="5"/>
      <c r="I28" s="18"/>
      <c r="J28" s="18"/>
      <c r="K28" s="24"/>
      <c r="L28" s="26"/>
      <c r="M28" s="6"/>
    </row>
    <row r="29" spans="1:13" s="15" customFormat="1" ht="29.25" customHeight="1">
      <c r="A29" s="1"/>
      <c r="B29" s="1"/>
      <c r="C29" s="5"/>
      <c r="D29" s="5"/>
      <c r="E29" s="5"/>
      <c r="F29" s="51"/>
      <c r="G29" s="51"/>
      <c r="H29" s="5"/>
      <c r="I29" s="18"/>
      <c r="J29" s="18"/>
      <c r="K29" s="25"/>
      <c r="L29" s="26"/>
      <c r="M29" s="6"/>
    </row>
    <row r="30" ht="12.75">
      <c r="K30" s="25"/>
    </row>
    <row r="31" ht="12.75">
      <c r="K31" s="25"/>
    </row>
    <row r="32" ht="12.75">
      <c r="K32" s="25"/>
    </row>
    <row r="33" ht="12.75">
      <c r="K33" s="25"/>
    </row>
    <row r="34" ht="12.75">
      <c r="K34" s="25"/>
    </row>
    <row r="35" ht="12.75">
      <c r="K35" s="25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Адрияна Димова</cp:lastModifiedBy>
  <cp:lastPrinted>2018-09-12T12:22:06Z</cp:lastPrinted>
  <dcterms:created xsi:type="dcterms:W3CDTF">2007-11-29T09:10:22Z</dcterms:created>
  <dcterms:modified xsi:type="dcterms:W3CDTF">2018-09-18T12:53:03Z</dcterms:modified>
  <cp:category/>
  <cp:version/>
  <cp:contentType/>
  <cp:contentStatus/>
</cp:coreProperties>
</file>