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435" tabRatio="889" activeTab="1"/>
  </bookViews>
  <sheets>
    <sheet name="Cover" sheetId="19" r:id="rId1"/>
    <sheet name="IN ST-2" sheetId="69" r:id="rId2"/>
    <sheet name="CPF" sheetId="1" r:id="rId3"/>
    <sheet name="ОПП" sheetId="70" r:id="rId4"/>
    <sheet name="Ekuity St" sheetId="3" r:id="rId5"/>
    <sheet name="16. Нетна загуба на година" sheetId="56" state="hidden" r:id="rId6"/>
    <sheet name="19. Дъщерни, асоц. и съвместни" sheetId="21" state="hidden" r:id="rId7"/>
    <sheet name="Бележки Cash F" sheetId="9" state="hidden" r:id="rId8"/>
    <sheet name="ФА и ФП" sheetId="10" state="hidden" r:id="rId9"/>
    <sheet name="Риск" sheetId="13" state="hidden" r:id="rId10"/>
    <sheet name="38.3 Валутен риск" sheetId="51" state="hidden" r:id="rId11"/>
  </sheets>
  <externalReferences>
    <externalReference r:id="rId12"/>
  </externalReferences>
  <definedNames>
    <definedName name="_1__A1">#REF!</definedName>
    <definedName name="_JJ21">'[1]-'!$M$54</definedName>
    <definedName name="_JJ22">'[1]-'!$M$55</definedName>
    <definedName name="_JK21">'[1]-'!$N$54</definedName>
    <definedName name="_JK22">'[1]-'!$N$55</definedName>
    <definedName name="_Toc268709797" localSheetId="9">Риск!$A$4</definedName>
    <definedName name="_Toc422925242" localSheetId="8">'ФА и ФП'!$A$1</definedName>
    <definedName name="OLE_LINK3" localSheetId="4">'Ekuity St'!$A$6</definedName>
    <definedName name="_xlnm.Print_Area" localSheetId="4">'Ekuity St'!$A$1:$G$61</definedName>
  </definedNames>
  <calcPr calcId="152511"/>
</workbook>
</file>

<file path=xl/calcChain.xml><?xml version="1.0" encoding="utf-8"?>
<calcChain xmlns="http://schemas.openxmlformats.org/spreadsheetml/2006/main">
  <c r="N31" i="70" l="1"/>
  <c r="N29" i="70"/>
  <c r="L31" i="70"/>
  <c r="L29" i="70"/>
  <c r="N27" i="70"/>
  <c r="L27" i="70"/>
  <c r="N26" i="70"/>
  <c r="L19" i="70"/>
  <c r="N19" i="70"/>
  <c r="N18" i="70"/>
  <c r="N17" i="70"/>
  <c r="N12" i="70"/>
  <c r="N14" i="70" s="1"/>
  <c r="N13" i="70"/>
  <c r="N11" i="70"/>
  <c r="N10" i="70"/>
  <c r="N9" i="70"/>
  <c r="N8" i="70"/>
  <c r="L14" i="70"/>
  <c r="L13" i="70"/>
  <c r="L12" i="70"/>
  <c r="L10" i="70"/>
  <c r="L11" i="70"/>
  <c r="L9" i="70"/>
  <c r="L8" i="70"/>
  <c r="J27" i="70"/>
  <c r="J19" i="70"/>
  <c r="J14" i="70"/>
  <c r="J29" i="70" s="1"/>
  <c r="J31" i="70" s="1"/>
  <c r="H27" i="70" l="1"/>
  <c r="H19" i="70"/>
  <c r="H14" i="70"/>
  <c r="H29" i="70" s="1"/>
  <c r="H31" i="70" s="1"/>
  <c r="L21" i="69"/>
  <c r="L22" i="69"/>
  <c r="L32" i="69" s="1"/>
  <c r="L20" i="69"/>
  <c r="L19" i="69"/>
  <c r="L18" i="69"/>
  <c r="L16" i="69"/>
  <c r="L15" i="69"/>
  <c r="L14" i="69"/>
  <c r="L13" i="69"/>
  <c r="L12" i="69"/>
  <c r="L11" i="69"/>
  <c r="L10" i="69"/>
  <c r="L8" i="69"/>
  <c r="L7" i="69"/>
  <c r="L6" i="69"/>
  <c r="J32" i="69"/>
  <c r="J10" i="69"/>
  <c r="J20" i="69"/>
  <c r="J22" i="69" s="1"/>
  <c r="J19" i="69"/>
  <c r="J18" i="69"/>
  <c r="J16" i="69"/>
  <c r="J15" i="69"/>
  <c r="J14" i="69"/>
  <c r="J13" i="69"/>
  <c r="J12" i="69"/>
  <c r="J11" i="69"/>
  <c r="J8" i="69"/>
  <c r="J7" i="69"/>
  <c r="J6" i="69"/>
  <c r="H32" i="69"/>
  <c r="F32" i="69"/>
  <c r="H22" i="69"/>
  <c r="H20" i="69"/>
  <c r="H8" i="69"/>
  <c r="H16" i="69"/>
  <c r="F22" i="69"/>
  <c r="F20" i="69"/>
  <c r="F16" i="69"/>
  <c r="F8" i="69"/>
  <c r="E26" i="3" l="1"/>
  <c r="I31" i="70"/>
  <c r="B50" i="1" l="1"/>
  <c r="C13" i="70" l="1"/>
  <c r="C12" i="70"/>
  <c r="C11" i="70"/>
  <c r="C10" i="70"/>
  <c r="C9" i="70"/>
  <c r="C8" i="70"/>
  <c r="D27" i="70" l="1"/>
  <c r="D29" i="70" s="1"/>
  <c r="D13" i="70" l="1"/>
  <c r="E51" i="3" l="1"/>
  <c r="G37" i="3"/>
  <c r="G35" i="3"/>
  <c r="G34" i="3"/>
  <c r="G33" i="3"/>
  <c r="B51" i="3"/>
  <c r="B37" i="3"/>
  <c r="D8" i="69" l="1"/>
  <c r="B8" i="69" l="1"/>
  <c r="B26" i="3" l="1"/>
  <c r="G13" i="3"/>
  <c r="C27" i="70" l="1"/>
  <c r="G12" i="3" l="1"/>
  <c r="G11" i="3"/>
  <c r="D19" i="70" l="1"/>
  <c r="C19" i="70"/>
  <c r="D14" i="70"/>
  <c r="C14" i="70"/>
  <c r="C29" i="70" l="1"/>
  <c r="C31" i="70" s="1"/>
  <c r="D31" i="70"/>
  <c r="G20" i="3"/>
  <c r="D31" i="69" l="1"/>
  <c r="B31" i="69"/>
  <c r="D16" i="69"/>
  <c r="D20" i="69" s="1"/>
  <c r="D22" i="69" s="1"/>
  <c r="B16" i="69" l="1"/>
  <c r="B20" i="69" s="1"/>
  <c r="B22" i="69" s="1"/>
  <c r="B34" i="1" s="1"/>
  <c r="D32" i="69"/>
  <c r="B32" i="69" l="1"/>
  <c r="F19" i="3"/>
  <c r="B35" i="1" l="1"/>
  <c r="D35" i="1"/>
  <c r="G46" i="3" l="1"/>
  <c r="B23" i="1" l="1"/>
  <c r="B13" i="1" l="1"/>
  <c r="B55" i="1" l="1"/>
  <c r="G47" i="3" l="1"/>
  <c r="G42" i="3"/>
  <c r="G15" i="3"/>
  <c r="G16" i="3"/>
  <c r="F44" i="3" l="1"/>
  <c r="F51" i="3" s="1"/>
  <c r="B44" i="3"/>
  <c r="G38" i="3"/>
  <c r="G41" i="3"/>
  <c r="G44" i="3" s="1"/>
  <c r="B47" i="1"/>
  <c r="B56" i="1" l="1"/>
  <c r="B57" i="1" s="1"/>
  <c r="D55" i="1" l="1"/>
  <c r="D13" i="1"/>
  <c r="D22" i="1" l="1"/>
  <c r="D24" i="1" s="1"/>
  <c r="D28" i="3"/>
  <c r="D29" i="3"/>
  <c r="C21" i="3"/>
  <c r="C26" i="3" s="1"/>
  <c r="G23" i="3"/>
  <c r="J44" i="21"/>
  <c r="H44" i="21"/>
  <c r="F44" i="21"/>
  <c r="D44" i="21"/>
  <c r="J58" i="21"/>
  <c r="H58" i="21"/>
  <c r="F58" i="21"/>
  <c r="D58" i="21"/>
  <c r="J28" i="21"/>
  <c r="F28" i="21"/>
  <c r="J13" i="21"/>
  <c r="F13" i="21"/>
  <c r="G25" i="3"/>
  <c r="G24" i="3"/>
  <c r="D21" i="3"/>
  <c r="D26" i="3" s="1"/>
  <c r="G8" i="3"/>
  <c r="G30" i="3"/>
  <c r="G51" i="3" s="1"/>
  <c r="G49" i="3"/>
  <c r="G48" i="3"/>
  <c r="C44" i="3"/>
  <c r="C51" i="3" s="1"/>
  <c r="D44" i="3"/>
  <c r="D51" i="3" s="1"/>
  <c r="F29" i="3"/>
  <c r="F28" i="3"/>
  <c r="B29" i="3"/>
  <c r="B28" i="3"/>
  <c r="G28" i="3" s="1"/>
  <c r="D47" i="1"/>
  <c r="D56" i="1" s="1"/>
  <c r="A10" i="13"/>
  <c r="A57" i="13" s="1"/>
  <c r="A20" i="13"/>
  <c r="A65" i="13" s="1"/>
  <c r="B26" i="13"/>
  <c r="G26" i="13"/>
  <c r="F26" i="13"/>
  <c r="E26" i="13"/>
  <c r="D26" i="13"/>
  <c r="C26" i="13"/>
  <c r="G16" i="13"/>
  <c r="C16" i="13"/>
  <c r="D16" i="13"/>
  <c r="E16" i="13"/>
  <c r="F16" i="13"/>
  <c r="B16" i="13"/>
  <c r="C28" i="10"/>
  <c r="C35" i="10"/>
  <c r="E28" i="10"/>
  <c r="E37" i="10" s="1"/>
  <c r="E35" i="10"/>
  <c r="C10" i="10"/>
  <c r="C18" i="10"/>
  <c r="E10" i="10"/>
  <c r="E20" i="10" s="1"/>
  <c r="E18" i="10"/>
  <c r="B13" i="9"/>
  <c r="D13" i="9"/>
  <c r="D7" i="9"/>
  <c r="E5" i="10" s="1"/>
  <c r="B7" i="9"/>
  <c r="C5" i="10" s="1"/>
  <c r="C29" i="3" l="1"/>
  <c r="G29" i="3"/>
  <c r="C20" i="10"/>
  <c r="C37" i="10"/>
  <c r="J30" i="21"/>
  <c r="F30" i="21"/>
  <c r="D57" i="1"/>
  <c r="A33" i="13"/>
  <c r="A43" i="13"/>
  <c r="B22" i="1" l="1"/>
  <c r="B24" i="1" l="1"/>
  <c r="F31" i="1" s="1"/>
  <c r="C28" i="3"/>
  <c r="F21" i="3" l="1"/>
  <c r="F26" i="3" s="1"/>
  <c r="G19" i="3"/>
  <c r="G21" i="3" s="1"/>
  <c r="G26" i="3" s="1"/>
</calcChain>
</file>

<file path=xl/comments1.xml><?xml version="1.0" encoding="utf-8"?>
<comments xmlns="http://schemas.openxmlformats.org/spreadsheetml/2006/main">
  <authors>
    <author>Author</author>
  </authors>
  <commentList>
    <comment ref="A11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Разходите за Nord Pool + Europex</t>
        </r>
      </text>
    </comment>
  </commentList>
</comments>
</file>

<file path=xl/sharedStrings.xml><?xml version="1.0" encoding="utf-8"?>
<sst xmlns="http://schemas.openxmlformats.org/spreadsheetml/2006/main" count="392" uniqueCount="220">
  <si>
    <t>Разходи за материали</t>
  </si>
  <si>
    <t>Разходи за външни услуги</t>
  </si>
  <si>
    <t>Разходи за амортизация</t>
  </si>
  <si>
    <t>Разходи за персонала</t>
  </si>
  <si>
    <t>Финансови приходи</t>
  </si>
  <si>
    <t>Финансови разходи</t>
  </si>
  <si>
    <t>АКТИВИ</t>
  </si>
  <si>
    <t>Нетекущи активи</t>
  </si>
  <si>
    <t>Имоти, машини и съоръжения</t>
  </si>
  <si>
    <t>Нематериални активи</t>
  </si>
  <si>
    <t>Търговски и други вземания</t>
  </si>
  <si>
    <t>Текущи активи</t>
  </si>
  <si>
    <t>Материални запаси</t>
  </si>
  <si>
    <t>Вземания от свързани лица</t>
  </si>
  <si>
    <t>ОБЩО АКТИВИ</t>
  </si>
  <si>
    <t>‘000 лв.</t>
  </si>
  <si>
    <t>Сума на нетекущите активи</t>
  </si>
  <si>
    <t>Главен счетоводител</t>
  </si>
  <si>
    <t>Изпълнителен директор:</t>
  </si>
  <si>
    <t>Собствен капитал</t>
  </si>
  <si>
    <t>Акционерен капитал</t>
  </si>
  <si>
    <t>Други резерви</t>
  </si>
  <si>
    <t>-</t>
  </si>
  <si>
    <t>Общо собствен капитал</t>
  </si>
  <si>
    <t>Нетекущи пасиви</t>
  </si>
  <si>
    <t>Провизии</t>
  </si>
  <si>
    <t>Търговски и други задължения</t>
  </si>
  <si>
    <t>Финансови деривативи</t>
  </si>
  <si>
    <t>Задължения към свързани лица</t>
  </si>
  <si>
    <t>Текущи пасиви</t>
  </si>
  <si>
    <t>Собствен капитал и пасиви</t>
  </si>
  <si>
    <t>Сума на нетекущите пасиви</t>
  </si>
  <si>
    <t>Сума на текущите пасиви</t>
  </si>
  <si>
    <t>Обща сума на пасивите</t>
  </si>
  <si>
    <t>Общо собствен капитал и пасиви</t>
  </si>
  <si>
    <t>‘000 лв</t>
  </si>
  <si>
    <t>Компоненти, които не се рекласифицират в печалбата или загубата:</t>
  </si>
  <si>
    <t>Преоценка на задълженията по планове с дефинирани доходи</t>
  </si>
  <si>
    <t>Данък върху дохода, отнасящ се до компоненти, които не се рекласифицират в печалбата или загубата</t>
  </si>
  <si>
    <t>Плащания към доставчици</t>
  </si>
  <si>
    <t xml:space="preserve"> -</t>
  </si>
  <si>
    <t>Дял</t>
  </si>
  <si>
    <t>Общо активи</t>
  </si>
  <si>
    <t>Приходи</t>
  </si>
  <si>
    <t>Бележка</t>
  </si>
  <si>
    <t>Финансови активи</t>
  </si>
  <si>
    <t>27. ЗАГУБА ЗА ГОДИНАТА ОТ ПРЕУСТАНОВЕНИ ДЕЙНОСТИ</t>
  </si>
  <si>
    <t>Други разходи</t>
  </si>
  <si>
    <t>Оперативна дейност</t>
  </si>
  <si>
    <t>Плащания към персонала</t>
  </si>
  <si>
    <t>Постъпления от финансиране</t>
  </si>
  <si>
    <t>Нетен паричен поток от преустановена дейност</t>
  </si>
  <si>
    <t>37. КАТЕГОРИИ ФИНАНСОВИ АКТИВИ И ПАСИВИ</t>
  </si>
  <si>
    <t>Нетекущи финансови активи</t>
  </si>
  <si>
    <t>Кредити и вземания:</t>
  </si>
  <si>
    <t xml:space="preserve">    Търговски и други вземания</t>
  </si>
  <si>
    <t>Текущи финансови активи</t>
  </si>
  <si>
    <t>Финансови активи на разположение за продажба - акции</t>
  </si>
  <si>
    <t xml:space="preserve">     Търговски и други вземания</t>
  </si>
  <si>
    <t xml:space="preserve">      Вземания от свързани лица</t>
  </si>
  <si>
    <t>Пари и парични еквиваленти</t>
  </si>
  <si>
    <t xml:space="preserve">  </t>
  </si>
  <si>
    <t>Финансови пасиви</t>
  </si>
  <si>
    <t>Нетекущи финансови пасиви</t>
  </si>
  <si>
    <t>Финансови пасиви, отчитани по амортизирана стойност</t>
  </si>
  <si>
    <t xml:space="preserve"> Заеми и финансов лизинг</t>
  </si>
  <si>
    <t xml:space="preserve"> Търговски и други задължения</t>
  </si>
  <si>
    <t>Текущи финансови пасиви</t>
  </si>
  <si>
    <t xml:space="preserve"> Задължения към свързани лица</t>
  </si>
  <si>
    <t xml:space="preserve">38. ЦЕЛИ И ПОЛИТИКА ЗА УПРАВЛЕНИЕ НА ФИНАНСОВИЯ РИСК </t>
  </si>
  <si>
    <t>Балансова стойност</t>
  </si>
  <si>
    <t>Договорени парични потоци</t>
  </si>
  <si>
    <t>6 месеца или по-малко</t>
  </si>
  <si>
    <t>6-12 месеца</t>
  </si>
  <si>
    <t>1-5 години</t>
  </si>
  <si>
    <t>Повече от 5 години</t>
  </si>
  <si>
    <t>Заеми</t>
  </si>
  <si>
    <t xml:space="preserve">Търговски и други задължения </t>
  </si>
  <si>
    <t>Увеличение / намаление на лихвения процент</t>
  </si>
  <si>
    <t>Ефект върху нетния финансов резултат</t>
  </si>
  <si>
    <t>Ефект върху собствения капитал</t>
  </si>
  <si>
    <t>%</t>
  </si>
  <si>
    <t>Заеми в евро (ЕURIBOR)</t>
  </si>
  <si>
    <t>Заеми в лева (ОЛП)</t>
  </si>
  <si>
    <t xml:space="preserve">Повишение на курса на българския лев </t>
  </si>
  <si>
    <t>Понижение на курса на българския лев</t>
  </si>
  <si>
    <t>Нетен финансов резултат</t>
  </si>
  <si>
    <t>Щатски долари (+/- 4%)</t>
  </si>
  <si>
    <t>Японски йени (+/- 1%)</t>
  </si>
  <si>
    <r>
      <t>38.3</t>
    </r>
    <r>
      <rPr>
        <b/>
        <sz val="7"/>
        <color theme="1"/>
        <rFont val="Times New Roman"/>
        <family val="1"/>
        <charset val="204"/>
      </rPr>
      <t xml:space="preserve">  </t>
    </r>
    <r>
      <rPr>
        <b/>
        <sz val="11"/>
        <color theme="1"/>
        <rFont val="Times New Roman"/>
        <family val="1"/>
        <charset val="204"/>
      </rPr>
      <t>ВАЛУТЕН ПИСК</t>
    </r>
  </si>
  <si>
    <t>38.2 ЛИХВЕН РИСК</t>
  </si>
  <si>
    <t>38.2 ЛИКВИДЕН РИСК.</t>
  </si>
  <si>
    <t>Пасиви</t>
  </si>
  <si>
    <t>хил. лв.</t>
  </si>
  <si>
    <t>равнение 30.06.2015</t>
  </si>
  <si>
    <t>равнение 01.01.2015</t>
  </si>
  <si>
    <t>Главен счетоводител:</t>
  </si>
  <si>
    <t>Седалище:</t>
  </si>
  <si>
    <t>Адрес на управление:</t>
  </si>
  <si>
    <t>Обслужващи банки:</t>
  </si>
  <si>
    <t>Одитори:</t>
  </si>
  <si>
    <t>ЕЙЧ ЕЛ БИ БЪЛГАРИЯ ООД</t>
  </si>
  <si>
    <t xml:space="preserve">Съвет на директорите </t>
  </si>
  <si>
    <t>Общ всеобхватен доход за годината</t>
  </si>
  <si>
    <t>Натрупана загуба / неразпределена печалба</t>
  </si>
  <si>
    <t>31 декември 2014 г.</t>
  </si>
  <si>
    <t>31 декември 2015 г.</t>
  </si>
  <si>
    <t>CPF!E9</t>
  </si>
  <si>
    <t>CPF!C9</t>
  </si>
  <si>
    <t>Към 31 декември 2015 г.</t>
  </si>
  <si>
    <t>Към 31 декември 2014 г.</t>
  </si>
  <si>
    <t>38.3 ЛИХВЕН РИСК</t>
  </si>
  <si>
    <t>Повишение на курса на българския лев</t>
  </si>
  <si>
    <t>In St'!C32</t>
  </si>
  <si>
    <t xml:space="preserve">19. ИНВЕСТИЦИИ В ДЪЩЕРНИ, АСОЦИИРАНИ И СЪВМЕСТНИ ПРЕДПРИЯТИЯ   </t>
  </si>
  <si>
    <t>Нетекущи предплатени услуги</t>
  </si>
  <si>
    <t>Други дългосрочни вземания</t>
  </si>
  <si>
    <t>Парични средства</t>
  </si>
  <si>
    <t>Финансов резултат от текущия период</t>
  </si>
  <si>
    <t>Резерв от преоценки по планове с дефинирани доходи</t>
  </si>
  <si>
    <t>Сума на собствения капитал</t>
  </si>
  <si>
    <t>Задължения по заеми от банки</t>
  </si>
  <si>
    <t>Отсрочено финансиране</t>
  </si>
  <si>
    <t>Задължения за обезщетения при пенсиониране</t>
  </si>
  <si>
    <t>Дългосрочни задължения към свързани лица</t>
  </si>
  <si>
    <t>Дългосрочни търговски задължения</t>
  </si>
  <si>
    <t>Дългосрочни други задължения</t>
  </si>
  <si>
    <t>Пасиви по отсрочени данъци</t>
  </si>
  <si>
    <t>Резерв от преоценки по планове с дефинирани доходи (Бележка 27.3)</t>
  </si>
  <si>
    <t>Ефект от отделяне на дейността пренос към ЕСО ЕАД към 04.02.2014 г. (Бележка 16)</t>
  </si>
  <si>
    <t>Покриване на загуба от предходен период</t>
  </si>
  <si>
    <t>Преоценъчен резерв на отписани имоти, машини и съоръжения</t>
  </si>
  <si>
    <t>Други изменения</t>
  </si>
  <si>
    <t xml:space="preserve">Държава </t>
  </si>
  <si>
    <t>Стойност на инвестицията</t>
  </si>
  <si>
    <t>Дъщерни предприятия</t>
  </si>
  <si>
    <t>Държава</t>
  </si>
  <si>
    <t>Асоциирани и съвместни предприятия</t>
  </si>
  <si>
    <t>CPF!C10</t>
  </si>
  <si>
    <t>CPF!E10</t>
  </si>
  <si>
    <t>Общо пасиви</t>
  </si>
  <si>
    <t>Нетна печалба/ (загуба)</t>
  </si>
  <si>
    <t>Задължения към персонала</t>
  </si>
  <si>
    <t>Преоценка  на имоти машини и съоръжение</t>
  </si>
  <si>
    <t>Данък върху дохода отнасящ се до компонентите на другия взеобхватен доход</t>
  </si>
  <si>
    <t xml:space="preserve">Друг всеобхватен доход </t>
  </si>
  <si>
    <t>Друг всеобхватен доход за година, нето от данъци</t>
  </si>
  <si>
    <t>Загуба от преоценка на имоти, машини и оборудване</t>
  </si>
  <si>
    <t xml:space="preserve">БЪЛГАРСКА НЕЗАВИСИМА ЕНЕРГИЙНА БОРСА ЕАД </t>
  </si>
  <si>
    <t>Активи по отсрочени данъци</t>
  </si>
  <si>
    <t>Данъчни задължения</t>
  </si>
  <si>
    <t>Съставител: Албена Кокова</t>
  </si>
  <si>
    <t>Изпълнителен директор</t>
  </si>
  <si>
    <t>Сума на текущите активи</t>
  </si>
  <si>
    <t>Друг всеобхватен доход</t>
  </si>
  <si>
    <t>Натрупани печалби (загуби)</t>
  </si>
  <si>
    <t>Сделки с акционерите</t>
  </si>
  <si>
    <t>Емисия на акции</t>
  </si>
  <si>
    <t>Всеобхватен доход</t>
  </si>
  <si>
    <t>Печалба (Загуба) за периода</t>
  </si>
  <si>
    <t xml:space="preserve">Общ всеобхватeн доход </t>
  </si>
  <si>
    <t xml:space="preserve">Други резерви </t>
  </si>
  <si>
    <r>
      <rPr>
        <b/>
        <sz val="11"/>
        <color rgb="FFFF0000"/>
        <rFont val="Times New Roman"/>
        <family val="1"/>
        <charset val="204"/>
      </rPr>
      <t>Печалба/Загуба</t>
    </r>
    <r>
      <rPr>
        <b/>
        <sz val="11"/>
        <rFont val="Times New Roman"/>
        <family val="1"/>
        <charset val="204"/>
      </rPr>
      <t xml:space="preserve"> от оперативна дейност</t>
    </r>
  </si>
  <si>
    <r>
      <t>Печалба/Загуба</t>
    </r>
    <r>
      <rPr>
        <b/>
        <sz val="11"/>
        <color rgb="FFFF0000"/>
        <rFont val="Times New Roman"/>
        <family val="1"/>
        <charset val="204"/>
      </rPr>
      <t xml:space="preserve"> преди данъци</t>
    </r>
  </si>
  <si>
    <r>
      <t xml:space="preserve">Нетна </t>
    </r>
    <r>
      <rPr>
        <b/>
        <sz val="11"/>
        <color rgb="FFFF0000"/>
        <rFont val="Times New Roman"/>
        <family val="1"/>
        <charset val="204"/>
      </rPr>
      <t>печалба/загуба</t>
    </r>
    <r>
      <rPr>
        <b/>
        <sz val="11"/>
        <rFont val="Times New Roman"/>
        <family val="1"/>
        <charset val="204"/>
      </rPr>
      <t xml:space="preserve"> за годината</t>
    </r>
  </si>
  <si>
    <t>Разходи / Приходи от данъци върху дохода</t>
  </si>
  <si>
    <t>Разходи за осигуровки</t>
  </si>
  <si>
    <t>Задължения към доставчици</t>
  </si>
  <si>
    <t>Салдо към 1 януари 2017 г.</t>
  </si>
  <si>
    <t>Наименование на паричните потоци</t>
  </si>
  <si>
    <t>`000 лева</t>
  </si>
  <si>
    <t>Постъпления от контрагенти</t>
  </si>
  <si>
    <t>Плащания към персонал и осигурителни предприятия</t>
  </si>
  <si>
    <t>Плащания за данъци, различни от данък върху дохода</t>
  </si>
  <si>
    <t>Други потоци от оперативна дейност</t>
  </si>
  <si>
    <t>Нетен паричен поток от оперативна дейност</t>
  </si>
  <si>
    <t>Инвестиционна дейност</t>
  </si>
  <si>
    <t>Придобиване на имоти, машини и съоръжения</t>
  </si>
  <si>
    <t>Придобиване на нематериални активи</t>
  </si>
  <si>
    <t>Нетен паричен поток от инвестиционна дейност</t>
  </si>
  <si>
    <t>Финансова дейност</t>
  </si>
  <si>
    <t>Парични потоци от емитиране на акции</t>
  </si>
  <si>
    <t>Получени заеми от свързани лица</t>
  </si>
  <si>
    <t>Платени заеми към свързани лица</t>
  </si>
  <si>
    <t>Платени лихви по заеми към свързани лица</t>
  </si>
  <si>
    <t>Нетен паричен поток от финансова дейност</t>
  </si>
  <si>
    <t>Изменение на паричните средства през периода</t>
  </si>
  <si>
    <t>Пари и парични еквиваленти в началото на годината</t>
  </si>
  <si>
    <t>Пари и парични еквиваленти в края на годината</t>
  </si>
  <si>
    <t>Плащания за данъци  върху дохода</t>
  </si>
  <si>
    <t>Приходи от продажби на услуги</t>
  </si>
  <si>
    <t xml:space="preserve">МЕЖДИНЕН ОТЧЕТ ЗА ПРОМЕНИТЕ В СОБСТВЕНИЯ КАПИТАЛ </t>
  </si>
  <si>
    <t>Константин Константинов</t>
  </si>
  <si>
    <t>Законови резерви</t>
  </si>
  <si>
    <t>Промени в собствения капитал за 2017 г.</t>
  </si>
  <si>
    <t>Дивидент</t>
  </si>
  <si>
    <t>Разпределение на резерви</t>
  </si>
  <si>
    <t>Платени дивиденти</t>
  </si>
  <si>
    <t>Разпределена печалба</t>
  </si>
  <si>
    <t>Други приходи</t>
  </si>
  <si>
    <t>31 декември 2017 г.</t>
  </si>
  <si>
    <t>Салдо към 31 декември 2017 г.</t>
  </si>
  <si>
    <t>ОТЧЕТ ЗА ПЕЧАЛБАТА ИЛИ ЗАГУБАТА И ДРУГИЯ ВСЕОБХВАТЕН ДОХОД</t>
  </si>
  <si>
    <t>Салдо към 1 януари 2018 г.</t>
  </si>
  <si>
    <t>Данъци за възстановяване</t>
  </si>
  <si>
    <t>ОТЧЕТ ЗА ФИНАНСОВОТО СЪСТОЯНИЕ</t>
  </si>
  <si>
    <t>ОТЧЕТ ЗА ПАРИЧНИТЕ ПОТОЦИ</t>
  </si>
  <si>
    <t>28 февруари 2018 г.</t>
  </si>
  <si>
    <t>За периода 01.01.2018 - 30.06.2018 г.</t>
  </si>
  <si>
    <t>30 юни 2018г.</t>
  </si>
  <si>
    <t>30 юни 2017г.</t>
  </si>
  <si>
    <t>30 юни 2018 г.</t>
  </si>
  <si>
    <t>за периода 01.01.2018 - 30.06.2018 година</t>
  </si>
  <si>
    <t>Краткосрочни задължения към свързани лица/дивидент</t>
  </si>
  <si>
    <t>Разходи за бъдещи периоди</t>
  </si>
  <si>
    <t>към 30.06.2018г.</t>
  </si>
  <si>
    <t>Салдо към 30 юни 2018 г.</t>
  </si>
  <si>
    <t>Промени в собствения капитал за 2018 г.</t>
  </si>
  <si>
    <t>01.02-30.06.2018</t>
  </si>
  <si>
    <t>01.02-30.06.2017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</si>
</sst>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л_в_._-;\-* #,##0.00\ _л_в_._-;_-* &quot;-&quot;??\ _л_в_._-;_-@_-"/>
    <numFmt numFmtId="164" formatCode="_(* #,##0_);_(* \(#,##0\);_(* &quot;-&quot;_);_(@_)"/>
    <numFmt numFmtId="165" formatCode="0.0%"/>
    <numFmt numFmtId="166" formatCode="[$-409]mmm\-yyyy;@"/>
    <numFmt numFmtId="167" formatCode="_(* #,##0.00_);_(* \(#,##0.00\);_(* &quot;-&quot;??_);_(@_)"/>
  </numFmts>
  <fonts count="36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OpalB"/>
    </font>
    <font>
      <sz val="10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name val="Calibri"/>
      <family val="2"/>
      <scheme val="minor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auto="1"/>
      </top>
      <bottom style="double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3">
    <xf numFmtId="0" fontId="0" fillId="0" borderId="0"/>
    <xf numFmtId="43" fontId="5" fillId="0" borderId="0" applyFont="0" applyFill="0" applyBorder="0" applyAlignment="0" applyProtection="0"/>
    <xf numFmtId="0" fontId="6" fillId="0" borderId="0"/>
    <xf numFmtId="0" fontId="7" fillId="0" borderId="0"/>
    <xf numFmtId="9" fontId="5" fillId="0" borderId="0" applyFont="0" applyFill="0" applyBorder="0" applyAlignment="0" applyProtection="0"/>
    <xf numFmtId="166" fontId="17" fillId="0" borderId="0"/>
    <xf numFmtId="167" fontId="17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/>
    <xf numFmtId="167" fontId="24" fillId="0" borderId="0" applyFont="0" applyFill="0" applyBorder="0" applyAlignment="0" applyProtection="0"/>
    <xf numFmtId="0" fontId="4" fillId="0" borderId="0"/>
    <xf numFmtId="0" fontId="7" fillId="0" borderId="0"/>
    <xf numFmtId="9" fontId="24" fillId="0" borderId="0" applyFont="0" applyFill="0" applyBorder="0" applyAlignment="0" applyProtection="0"/>
    <xf numFmtId="0" fontId="4" fillId="0" borderId="0"/>
    <xf numFmtId="0" fontId="4" fillId="0" borderId="0"/>
    <xf numFmtId="0" fontId="7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1" fillId="0" borderId="0"/>
  </cellStyleXfs>
  <cellXfs count="226">
    <xf numFmtId="0" fontId="0" fillId="0" borderId="0" xfId="0"/>
    <xf numFmtId="0" fontId="8" fillId="0" borderId="0" xfId="0" applyFont="1" applyAlignment="1">
      <alignment horizontal="right" vertical="center" wrapText="1"/>
    </xf>
    <xf numFmtId="164" fontId="11" fillId="0" borderId="0" xfId="0" applyNumberFormat="1" applyFont="1" applyAlignment="1">
      <alignment horizontal="right" vertical="center" wrapText="1"/>
    </xf>
    <xf numFmtId="0" fontId="9" fillId="0" borderId="0" xfId="0" applyFont="1"/>
    <xf numFmtId="0" fontId="9" fillId="0" borderId="0" xfId="0" applyFont="1" applyAlignment="1"/>
    <xf numFmtId="0" fontId="9" fillId="0" borderId="0" xfId="0" applyFont="1" applyAlignment="1">
      <alignment wrapText="1"/>
    </xf>
    <xf numFmtId="0" fontId="8" fillId="0" borderId="0" xfId="0" applyFont="1"/>
    <xf numFmtId="164" fontId="9" fillId="0" borderId="0" xfId="0" applyNumberFormat="1" applyFont="1"/>
    <xf numFmtId="0" fontId="8" fillId="0" borderId="0" xfId="0" applyFont="1" applyAlignment="1">
      <alignment horizontal="justify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right" vertical="center" wrapText="1"/>
    </xf>
    <xf numFmtId="0" fontId="8" fillId="0" borderId="0" xfId="0" applyFont="1" applyAlignment="1">
      <alignment horizontal="left" vertical="center"/>
    </xf>
    <xf numFmtId="164" fontId="9" fillId="0" borderId="0" xfId="0" applyNumberFormat="1" applyFont="1" applyAlignment="1">
      <alignment horizontal="right" vertical="center"/>
    </xf>
    <xf numFmtId="164" fontId="8" fillId="0" borderId="0" xfId="0" applyNumberFormat="1" applyFont="1" applyAlignment="1">
      <alignment horizontal="right" vertical="center"/>
    </xf>
    <xf numFmtId="164" fontId="9" fillId="0" borderId="0" xfId="0" applyNumberFormat="1" applyFont="1" applyAlignment="1">
      <alignment vertical="center"/>
    </xf>
    <xf numFmtId="164" fontId="11" fillId="0" borderId="0" xfId="0" applyNumberFormat="1" applyFont="1" applyAlignment="1">
      <alignment horizontal="right"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justify" vertical="center"/>
    </xf>
    <xf numFmtId="0" fontId="11" fillId="0" borderId="0" xfId="0" applyFont="1" applyAlignment="1">
      <alignment vertical="center"/>
    </xf>
    <xf numFmtId="0" fontId="9" fillId="0" borderId="0" xfId="0" applyFont="1" applyAlignment="1">
      <alignment vertical="top" wrapText="1"/>
    </xf>
    <xf numFmtId="9" fontId="9" fillId="0" borderId="0" xfId="4" applyFont="1"/>
    <xf numFmtId="10" fontId="9" fillId="0" borderId="0" xfId="4" applyNumberFormat="1" applyFont="1"/>
    <xf numFmtId="0" fontId="8" fillId="0" borderId="8" xfId="0" applyFont="1" applyBorder="1"/>
    <xf numFmtId="0" fontId="11" fillId="0" borderId="0" xfId="0" applyFont="1" applyAlignment="1">
      <alignment horizontal="right" vertical="center" wrapText="1"/>
    </xf>
    <xf numFmtId="0" fontId="11" fillId="0" borderId="0" xfId="0" applyFont="1" applyAlignment="1">
      <alignment horizontal="left" vertical="center" wrapText="1"/>
    </xf>
    <xf numFmtId="0" fontId="10" fillId="0" borderId="0" xfId="0" applyFont="1" applyAlignment="1">
      <alignment horizontal="justify" vertical="center"/>
    </xf>
    <xf numFmtId="0" fontId="11" fillId="0" borderId="0" xfId="0" applyFont="1" applyAlignment="1">
      <alignment horizontal="right" vertical="center"/>
    </xf>
    <xf numFmtId="164" fontId="9" fillId="0" borderId="3" xfId="0" applyNumberFormat="1" applyFont="1" applyBorder="1" applyAlignment="1">
      <alignment horizontal="right" vertical="center"/>
    </xf>
    <xf numFmtId="0" fontId="8" fillId="0" borderId="0" xfId="0" applyFont="1" applyAlignment="1"/>
    <xf numFmtId="0" fontId="10" fillId="0" borderId="0" xfId="0" applyFont="1" applyAlignment="1">
      <alignment vertical="center"/>
    </xf>
    <xf numFmtId="0" fontId="8" fillId="0" borderId="1" xfId="0" applyFont="1" applyBorder="1" applyAlignment="1">
      <alignment horizontal="right" vertical="center" wrapText="1"/>
    </xf>
    <xf numFmtId="0" fontId="8" fillId="0" borderId="3" xfId="0" applyFont="1" applyBorder="1" applyAlignment="1">
      <alignment horizontal="right" vertical="center" wrapText="1"/>
    </xf>
    <xf numFmtId="164" fontId="12" fillId="0" borderId="0" xfId="0" applyNumberFormat="1" applyFont="1" applyAlignment="1">
      <alignment horizontal="right" vertical="center"/>
    </xf>
    <xf numFmtId="164" fontId="9" fillId="0" borderId="0" xfId="0" applyNumberFormat="1" applyFont="1" applyAlignment="1"/>
    <xf numFmtId="164" fontId="9" fillId="0" borderId="6" xfId="0" applyNumberFormat="1" applyFont="1" applyBorder="1" applyAlignment="1"/>
    <xf numFmtId="0" fontId="10" fillId="0" borderId="0" xfId="0" applyFont="1" applyAlignment="1">
      <alignment horizontal="right" vertical="center"/>
    </xf>
    <xf numFmtId="0" fontId="11" fillId="0" borderId="0" xfId="0" applyFont="1" applyAlignment="1">
      <alignment horizontal="center" vertical="center"/>
    </xf>
    <xf numFmtId="164" fontId="11" fillId="0" borderId="3" xfId="0" applyNumberFormat="1" applyFont="1" applyBorder="1" applyAlignment="1">
      <alignment horizontal="right" vertical="center"/>
    </xf>
    <xf numFmtId="164" fontId="10" fillId="0" borderId="0" xfId="0" applyNumberFormat="1" applyFont="1" applyAlignment="1">
      <alignment horizontal="right" vertical="center"/>
    </xf>
    <xf numFmtId="164" fontId="8" fillId="0" borderId="8" xfId="0" applyNumberFormat="1" applyFont="1" applyBorder="1" applyAlignment="1">
      <alignment vertical="center"/>
    </xf>
    <xf numFmtId="164" fontId="9" fillId="0" borderId="0" xfId="0" applyNumberFormat="1" applyFont="1" applyAlignment="1">
      <alignment vertical="top"/>
    </xf>
    <xf numFmtId="164" fontId="8" fillId="0" borderId="3" xfId="0" applyNumberFormat="1" applyFont="1" applyBorder="1" applyAlignment="1">
      <alignment vertical="center"/>
    </xf>
    <xf numFmtId="164" fontId="8" fillId="0" borderId="6" xfId="0" applyNumberFormat="1" applyFont="1" applyBorder="1" applyAlignment="1">
      <alignment vertical="center"/>
    </xf>
    <xf numFmtId="164" fontId="11" fillId="0" borderId="0" xfId="0" applyNumberFormat="1" applyFont="1" applyAlignment="1">
      <alignment horizontal="left" vertical="center"/>
    </xf>
    <xf numFmtId="164" fontId="9" fillId="0" borderId="0" xfId="0" applyNumberFormat="1" applyFont="1" applyAlignment="1">
      <alignment horizontal="justify" vertical="center"/>
    </xf>
    <xf numFmtId="164" fontId="9" fillId="0" borderId="4" xfId="0" applyNumberFormat="1" applyFont="1" applyBorder="1" applyAlignment="1">
      <alignment horizontal="right" vertical="center"/>
    </xf>
    <xf numFmtId="0" fontId="8" fillId="0" borderId="8" xfId="0" applyFont="1" applyBorder="1" applyAlignment="1">
      <alignment horizontal="center" wrapText="1"/>
    </xf>
    <xf numFmtId="165" fontId="9" fillId="0" borderId="0" xfId="4" applyNumberFormat="1" applyFont="1"/>
    <xf numFmtId="0" fontId="10" fillId="0" borderId="0" xfId="0" applyFont="1" applyAlignment="1">
      <alignment horizontal="left" vertical="center"/>
    </xf>
    <xf numFmtId="0" fontId="11" fillId="0" borderId="8" xfId="0" applyFont="1" applyBorder="1" applyAlignment="1">
      <alignment horizontal="right" vertical="center" wrapText="1"/>
    </xf>
    <xf numFmtId="164" fontId="9" fillId="0" borderId="0" xfId="0" applyNumberFormat="1" applyFont="1" applyAlignment="1">
      <alignment horizontal="left" vertical="center"/>
    </xf>
    <xf numFmtId="0" fontId="14" fillId="0" borderId="0" xfId="0" applyFont="1"/>
    <xf numFmtId="0" fontId="14" fillId="0" borderId="0" xfId="0" applyFont="1" applyAlignment="1">
      <alignment wrapText="1"/>
    </xf>
    <xf numFmtId="0" fontId="19" fillId="0" borderId="0" xfId="0" applyFont="1" applyAlignment="1">
      <alignment horizontal="right" vertical="center" wrapText="1"/>
    </xf>
    <xf numFmtId="0" fontId="15" fillId="0" borderId="0" xfId="0" applyFont="1" applyAlignment="1">
      <alignment vertical="center" wrapText="1"/>
    </xf>
    <xf numFmtId="164" fontId="14" fillId="0" borderId="0" xfId="0" applyNumberFormat="1" applyFont="1" applyAlignment="1">
      <alignment horizontal="right" vertical="center" wrapText="1"/>
    </xf>
    <xf numFmtId="0" fontId="14" fillId="0" borderId="0" xfId="0" applyFont="1" applyAlignment="1">
      <alignment vertical="center" wrapText="1"/>
    </xf>
    <xf numFmtId="164" fontId="14" fillId="0" borderId="0" xfId="0" applyNumberFormat="1" applyFont="1" applyAlignment="1">
      <alignment vertical="center" wrapText="1"/>
    </xf>
    <xf numFmtId="0" fontId="15" fillId="0" borderId="0" xfId="0" applyFont="1" applyAlignment="1">
      <alignment horizontal="right" vertical="center" wrapText="1"/>
    </xf>
    <xf numFmtId="164" fontId="15" fillId="0" borderId="0" xfId="0" applyNumberFormat="1" applyFont="1" applyAlignment="1">
      <alignment horizontal="right" vertical="center" wrapText="1"/>
    </xf>
    <xf numFmtId="164" fontId="15" fillId="0" borderId="4" xfId="0" applyNumberFormat="1" applyFont="1" applyBorder="1" applyAlignment="1">
      <alignment horizontal="right" vertical="center" wrapText="1"/>
    </xf>
    <xf numFmtId="0" fontId="14" fillId="0" borderId="0" xfId="0" applyFont="1" applyAlignment="1"/>
    <xf numFmtId="0" fontId="15" fillId="0" borderId="0" xfId="0" applyFont="1"/>
    <xf numFmtId="0" fontId="14" fillId="0" borderId="0" xfId="0" applyFont="1" applyAlignment="1">
      <alignment horizontal="justify" vertical="center"/>
    </xf>
    <xf numFmtId="0" fontId="15" fillId="0" borderId="0" xfId="0" applyFont="1" applyAlignment="1">
      <alignment horizontal="right"/>
    </xf>
    <xf numFmtId="0" fontId="15" fillId="0" borderId="0" xfId="0" applyFont="1" applyAlignment="1">
      <alignment horizontal="justify" vertical="center"/>
    </xf>
    <xf numFmtId="164" fontId="20" fillId="2" borderId="0" xfId="0" applyNumberFormat="1" applyFont="1" applyFill="1"/>
    <xf numFmtId="164" fontId="14" fillId="0" borderId="0" xfId="0" applyNumberFormat="1" applyFont="1" applyBorder="1" applyAlignment="1">
      <alignment horizontal="right" vertical="center" wrapText="1"/>
    </xf>
    <xf numFmtId="164" fontId="14" fillId="0" borderId="3" xfId="0" applyNumberFormat="1" applyFont="1" applyBorder="1" applyAlignment="1">
      <alignment horizontal="right" vertical="center" wrapText="1"/>
    </xf>
    <xf numFmtId="0" fontId="14" fillId="0" borderId="0" xfId="0" applyFont="1" applyAlignment="1">
      <alignment horizontal="right" wrapText="1"/>
    </xf>
    <xf numFmtId="0" fontId="23" fillId="0" borderId="0" xfId="7" quotePrefix="1"/>
    <xf numFmtId="0" fontId="14" fillId="0" borderId="0" xfId="0" applyFont="1" applyAlignment="1">
      <alignment vertical="top" wrapText="1"/>
    </xf>
    <xf numFmtId="164" fontId="18" fillId="0" borderId="0" xfId="0" applyNumberFormat="1" applyFont="1" applyAlignment="1">
      <alignment horizontal="right" vertical="center" wrapText="1"/>
    </xf>
    <xf numFmtId="0" fontId="15" fillId="0" borderId="3" xfId="0" applyFont="1" applyBorder="1" applyAlignment="1">
      <alignment horizontal="right" vertical="center" wrapText="1"/>
    </xf>
    <xf numFmtId="0" fontId="14" fillId="0" borderId="0" xfId="0" applyFont="1" applyAlignment="1">
      <alignment horizontal="center" vertical="center"/>
    </xf>
    <xf numFmtId="0" fontId="19" fillId="0" borderId="0" xfId="0" applyFont="1" applyAlignment="1">
      <alignment vertical="center" wrapText="1"/>
    </xf>
    <xf numFmtId="0" fontId="14" fillId="0" borderId="0" xfId="0" applyFont="1" applyAlignment="1">
      <alignment horizontal="right"/>
    </xf>
    <xf numFmtId="0" fontId="14" fillId="0" borderId="0" xfId="0" applyFont="1" applyAlignment="1">
      <alignment horizontal="left" vertical="top" wrapText="1"/>
    </xf>
    <xf numFmtId="0" fontId="23" fillId="0" borderId="0" xfId="7"/>
    <xf numFmtId="0" fontId="14" fillId="0" borderId="0" xfId="0" applyFont="1" applyAlignment="1">
      <alignment horizontal="left" vertical="top"/>
    </xf>
    <xf numFmtId="0" fontId="15" fillId="0" borderId="0" xfId="0" applyFont="1" applyBorder="1"/>
    <xf numFmtId="0" fontId="14" fillId="0" borderId="0" xfId="0" applyFont="1" applyAlignment="1">
      <alignment horizontal="right" vertical="center" wrapText="1"/>
    </xf>
    <xf numFmtId="0" fontId="15" fillId="0" borderId="0" xfId="0" applyFont="1" applyAlignment="1">
      <alignment horizontal="left" vertical="center"/>
    </xf>
    <xf numFmtId="0" fontId="14" fillId="0" borderId="0" xfId="0" applyFont="1" applyBorder="1" applyAlignment="1">
      <alignment horizontal="right" vertical="top" wrapText="1"/>
    </xf>
    <xf numFmtId="0" fontId="14" fillId="0" borderId="0" xfId="0" applyFont="1" applyAlignment="1">
      <alignment horizontal="center" vertical="top" wrapText="1"/>
    </xf>
    <xf numFmtId="0" fontId="14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4" fillId="0" borderId="0" xfId="0" applyFont="1" applyAlignment="1">
      <alignment horizontal="right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10" fontId="14" fillId="0" borderId="0" xfId="0" applyNumberFormat="1" applyFont="1" applyAlignment="1">
      <alignment horizontal="right" vertical="center" wrapText="1"/>
    </xf>
    <xf numFmtId="9" fontId="14" fillId="0" borderId="0" xfId="0" applyNumberFormat="1" applyFont="1" applyAlignment="1">
      <alignment horizontal="right" vertical="center" wrapText="1"/>
    </xf>
    <xf numFmtId="0" fontId="22" fillId="0" borderId="0" xfId="0" applyFont="1" applyAlignment="1">
      <alignment vertical="center" wrapText="1"/>
    </xf>
    <xf numFmtId="164" fontId="21" fillId="0" borderId="6" xfId="0" applyNumberFormat="1" applyFont="1" applyBorder="1" applyAlignment="1">
      <alignment horizontal="right" vertical="center" wrapText="1"/>
    </xf>
    <xf numFmtId="0" fontId="9" fillId="0" borderId="0" xfId="0" applyFont="1" applyFill="1"/>
    <xf numFmtId="0" fontId="25" fillId="0" borderId="0" xfId="0" applyFont="1" applyFill="1" applyAlignment="1">
      <alignment wrapText="1"/>
    </xf>
    <xf numFmtId="0" fontId="25" fillId="0" borderId="0" xfId="0" applyFont="1" applyFill="1" applyBorder="1"/>
    <xf numFmtId="0" fontId="26" fillId="0" borderId="0" xfId="0" applyFont="1" applyFill="1" applyAlignment="1">
      <alignment horizontal="left" vertical="center" wrapText="1"/>
    </xf>
    <xf numFmtId="15" fontId="28" fillId="0" borderId="0" xfId="2" applyNumberFormat="1" applyFont="1" applyFill="1" applyBorder="1" applyAlignment="1">
      <alignment horizontal="right" vertical="center"/>
    </xf>
    <xf numFmtId="0" fontId="26" fillId="0" borderId="0" xfId="0" applyFont="1" applyFill="1" applyAlignment="1">
      <alignment horizontal="right" vertical="center" wrapText="1"/>
    </xf>
    <xf numFmtId="0" fontId="26" fillId="0" borderId="0" xfId="0" applyFont="1" applyFill="1" applyBorder="1" applyAlignment="1">
      <alignment horizontal="right" vertical="center" wrapText="1"/>
    </xf>
    <xf numFmtId="0" fontId="26" fillId="0" borderId="0" xfId="0" applyFont="1" applyFill="1" applyAlignment="1">
      <alignment horizontal="justify" vertical="center" wrapText="1"/>
    </xf>
    <xf numFmtId="0" fontId="25" fillId="0" borderId="0" xfId="0" applyFont="1" applyFill="1" applyAlignment="1">
      <alignment horizontal="left" vertical="center" wrapText="1"/>
    </xf>
    <xf numFmtId="164" fontId="25" fillId="0" borderId="0" xfId="0" applyNumberFormat="1" applyFont="1" applyFill="1" applyAlignment="1">
      <alignment horizontal="right" vertical="center" wrapText="1"/>
    </xf>
    <xf numFmtId="164" fontId="26" fillId="0" borderId="0" xfId="0" applyNumberFormat="1" applyFont="1" applyAlignment="1">
      <alignment horizontal="right" vertical="center" wrapText="1"/>
    </xf>
    <xf numFmtId="0" fontId="25" fillId="0" borderId="0" xfId="0" applyFont="1" applyFill="1"/>
    <xf numFmtId="164" fontId="26" fillId="0" borderId="2" xfId="0" applyNumberFormat="1" applyFont="1" applyFill="1" applyBorder="1" applyAlignment="1">
      <alignment horizontal="right" vertical="center" wrapText="1"/>
    </xf>
    <xf numFmtId="164" fontId="26" fillId="0" borderId="0" xfId="0" applyNumberFormat="1" applyFont="1" applyFill="1" applyAlignment="1">
      <alignment horizontal="right" vertical="center" wrapText="1"/>
    </xf>
    <xf numFmtId="164" fontId="25" fillId="0" borderId="1" xfId="0" applyNumberFormat="1" applyFont="1" applyFill="1" applyBorder="1" applyAlignment="1">
      <alignment horizontal="right" vertical="center" wrapText="1"/>
    </xf>
    <xf numFmtId="164" fontId="26" fillId="0" borderId="3" xfId="0" applyNumberFormat="1" applyFont="1" applyFill="1" applyBorder="1" applyAlignment="1">
      <alignment horizontal="right" vertical="center" wrapText="1"/>
    </xf>
    <xf numFmtId="164" fontId="26" fillId="0" borderId="0" xfId="0" applyNumberFormat="1" applyFont="1" applyFill="1" applyBorder="1" applyAlignment="1">
      <alignment horizontal="right" vertical="center" wrapText="1"/>
    </xf>
    <xf numFmtId="164" fontId="25" fillId="0" borderId="0" xfId="0" applyNumberFormat="1" applyFont="1" applyFill="1" applyAlignment="1">
      <alignment wrapText="1"/>
    </xf>
    <xf numFmtId="164" fontId="25" fillId="0" borderId="0" xfId="0" applyNumberFormat="1" applyFont="1" applyFill="1" applyAlignment="1">
      <alignment vertical="top" wrapText="1"/>
    </xf>
    <xf numFmtId="0" fontId="25" fillId="0" borderId="0" xfId="0" applyFont="1" applyFill="1" applyAlignment="1">
      <alignment vertical="center" wrapText="1"/>
    </xf>
    <xf numFmtId="164" fontId="25" fillId="0" borderId="0" xfId="0" applyNumberFormat="1" applyFont="1" applyFill="1" applyAlignment="1">
      <alignment horizontal="center" vertical="center" wrapText="1"/>
    </xf>
    <xf numFmtId="164" fontId="26" fillId="0" borderId="7" xfId="0" applyNumberFormat="1" applyFont="1" applyFill="1" applyBorder="1" applyAlignment="1">
      <alignment horizontal="right" vertical="center" wrapText="1"/>
    </xf>
    <xf numFmtId="164" fontId="26" fillId="0" borderId="4" xfId="0" applyNumberFormat="1" applyFont="1" applyFill="1" applyBorder="1" applyAlignment="1">
      <alignment horizontal="right" vertical="center" wrapText="1"/>
    </xf>
    <xf numFmtId="0" fontId="9" fillId="0" borderId="0" xfId="0" applyFont="1" applyFill="1" applyBorder="1"/>
    <xf numFmtId="0" fontId="26" fillId="0" borderId="0" xfId="0" applyFont="1" applyFill="1" applyBorder="1" applyAlignment="1">
      <alignment horizontal="left" vertical="top" wrapText="1"/>
    </xf>
    <xf numFmtId="0" fontId="26" fillId="0" borderId="0" xfId="3" applyFont="1" applyFill="1" applyBorder="1" applyAlignment="1">
      <alignment horizontal="left" wrapText="1"/>
    </xf>
    <xf numFmtId="3" fontId="26" fillId="0" borderId="0" xfId="3" applyNumberFormat="1" applyFont="1" applyFill="1"/>
    <xf numFmtId="3" fontId="26" fillId="0" borderId="0" xfId="3" applyNumberFormat="1" applyFont="1" applyFill="1" applyBorder="1"/>
    <xf numFmtId="0" fontId="9" fillId="0" borderId="0" xfId="0" applyFont="1" applyFill="1" applyAlignment="1">
      <alignment wrapText="1"/>
    </xf>
    <xf numFmtId="164" fontId="9" fillId="0" borderId="0" xfId="0" applyNumberFormat="1" applyFont="1" applyAlignment="1">
      <alignment horizontal="right" vertical="center" wrapText="1"/>
    </xf>
    <xf numFmtId="164" fontId="8" fillId="0" borderId="6" xfId="0" applyNumberFormat="1" applyFont="1" applyBorder="1" applyAlignment="1">
      <alignment horizontal="right" vertical="center" wrapText="1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26" fillId="0" borderId="0" xfId="0" applyFont="1"/>
    <xf numFmtId="0" fontId="9" fillId="0" borderId="0" xfId="0" applyFont="1" applyAlignment="1">
      <alignment vertical="center" wrapText="1"/>
    </xf>
    <xf numFmtId="164" fontId="8" fillId="0" borderId="8" xfId="0" applyNumberFormat="1" applyFont="1" applyBorder="1" applyAlignment="1">
      <alignment horizontal="right" vertical="center" wrapText="1"/>
    </xf>
    <xf numFmtId="0" fontId="27" fillId="0" borderId="0" xfId="0" applyFont="1" applyFill="1" applyAlignment="1">
      <alignment horizontal="left" vertical="center"/>
    </xf>
    <xf numFmtId="0" fontId="25" fillId="0" borderId="0" xfId="0" applyFont="1" applyFill="1" applyAlignment="1">
      <alignment vertical="center"/>
    </xf>
    <xf numFmtId="0" fontId="31" fillId="0" borderId="0" xfId="0" applyFont="1" applyAlignment="1">
      <alignment vertical="center" wrapText="1"/>
    </xf>
    <xf numFmtId="0" fontId="31" fillId="0" borderId="0" xfId="0" applyFont="1" applyAlignment="1">
      <alignment horizontal="right" vertical="center" wrapText="1"/>
    </xf>
    <xf numFmtId="164" fontId="8" fillId="0" borderId="0" xfId="0" applyNumberFormat="1" applyFont="1" applyAlignment="1">
      <alignment horizontal="right" vertical="center" wrapText="1"/>
    </xf>
    <xf numFmtId="164" fontId="9" fillId="0" borderId="9" xfId="0" applyNumberFormat="1" applyFont="1" applyBorder="1" applyAlignment="1">
      <alignment horizontal="right" vertical="center" wrapText="1"/>
    </xf>
    <xf numFmtId="0" fontId="8" fillId="0" borderId="3" xfId="0" applyFont="1" applyBorder="1" applyAlignment="1">
      <alignment horizontal="right" vertical="top" wrapText="1"/>
    </xf>
    <xf numFmtId="164" fontId="8" fillId="0" borderId="9" xfId="0" applyNumberFormat="1" applyFont="1" applyBorder="1" applyAlignment="1">
      <alignment horizontal="right" vertical="center" wrapText="1"/>
    </xf>
    <xf numFmtId="164" fontId="9" fillId="0" borderId="8" xfId="0" applyNumberFormat="1" applyFont="1" applyBorder="1" applyAlignment="1">
      <alignment horizontal="right" vertical="center" wrapText="1"/>
    </xf>
    <xf numFmtId="0" fontId="27" fillId="0" borderId="0" xfId="0" applyFont="1" applyAlignment="1">
      <alignment vertical="center" wrapText="1"/>
    </xf>
    <xf numFmtId="164" fontId="8" fillId="0" borderId="0" xfId="0" applyNumberFormat="1" applyFont="1" applyAlignment="1">
      <alignment horizontal="center" vertical="center" wrapText="1"/>
    </xf>
    <xf numFmtId="0" fontId="26" fillId="0" borderId="0" xfId="0" applyFont="1" applyFill="1" applyAlignment="1">
      <alignment horizontal="left"/>
    </xf>
    <xf numFmtId="3" fontId="26" fillId="0" borderId="0" xfId="3" applyNumberFormat="1" applyFont="1" applyFill="1" applyAlignment="1">
      <alignment horizontal="left"/>
    </xf>
    <xf numFmtId="0" fontId="26" fillId="0" borderId="0" xfId="0" applyFont="1" applyFill="1" applyAlignment="1"/>
    <xf numFmtId="0" fontId="26" fillId="0" borderId="0" xfId="0" applyFont="1" applyFill="1"/>
    <xf numFmtId="0" fontId="26" fillId="0" borderId="3" xfId="0" applyFont="1" applyFill="1" applyBorder="1" applyAlignment="1">
      <alignment horizontal="right" vertical="top" wrapText="1"/>
    </xf>
    <xf numFmtId="16" fontId="26" fillId="0" borderId="0" xfId="0" applyNumberFormat="1" applyFont="1" applyFill="1" applyBorder="1" applyAlignment="1">
      <alignment horizontal="right" vertical="center" wrapText="1"/>
    </xf>
    <xf numFmtId="0" fontId="25" fillId="0" borderId="0" xfId="0" applyFont="1" applyFill="1" applyAlignment="1">
      <alignment horizontal="right" vertical="center" wrapText="1"/>
    </xf>
    <xf numFmtId="164" fontId="25" fillId="0" borderId="0" xfId="0" applyNumberFormat="1" applyFont="1" applyFill="1" applyBorder="1" applyAlignment="1">
      <alignment horizontal="right" vertical="center" wrapText="1"/>
    </xf>
    <xf numFmtId="0" fontId="26" fillId="0" borderId="0" xfId="0" applyFont="1" applyFill="1" applyAlignment="1">
      <alignment vertical="center" wrapText="1"/>
    </xf>
    <xf numFmtId="164" fontId="26" fillId="0" borderId="5" xfId="0" applyNumberFormat="1" applyFont="1" applyFill="1" applyBorder="1" applyAlignment="1">
      <alignment horizontal="right" vertical="center" wrapText="1"/>
    </xf>
    <xf numFmtId="0" fontId="30" fillId="0" borderId="0" xfId="0" applyFont="1"/>
    <xf numFmtId="3" fontId="26" fillId="0" borderId="0" xfId="3" applyNumberFormat="1" applyFont="1" applyFill="1" applyAlignment="1"/>
    <xf numFmtId="0" fontId="25" fillId="0" borderId="0" xfId="0" applyFont="1" applyFill="1" applyAlignment="1"/>
    <xf numFmtId="0" fontId="25" fillId="0" borderId="0" xfId="0" applyNumberFormat="1" applyFont="1" applyFill="1"/>
    <xf numFmtId="0" fontId="25" fillId="0" borderId="0" xfId="0" applyFont="1" applyFill="1" applyAlignment="1">
      <alignment horizontal="left" vertical="center"/>
    </xf>
    <xf numFmtId="164" fontId="25" fillId="0" borderId="0" xfId="0" applyNumberFormat="1" applyFont="1" applyFill="1" applyAlignment="1">
      <alignment horizontal="right" vertical="center"/>
    </xf>
    <xf numFmtId="164" fontId="26" fillId="0" borderId="0" xfId="0" applyNumberFormat="1" applyFont="1" applyFill="1" applyAlignment="1">
      <alignment horizontal="right" vertical="center"/>
    </xf>
    <xf numFmtId="164" fontId="25" fillId="0" borderId="0" xfId="0" applyNumberFormat="1" applyFont="1" applyFill="1" applyAlignment="1">
      <alignment horizontal="left" vertical="center"/>
    </xf>
    <xf numFmtId="164" fontId="25" fillId="0" borderId="0" xfId="0" applyNumberFormat="1" applyFont="1" applyFill="1" applyAlignment="1">
      <alignment vertical="center"/>
    </xf>
    <xf numFmtId="0" fontId="26" fillId="0" borderId="0" xfId="0" applyFont="1" applyFill="1" applyAlignment="1">
      <alignment vertical="center"/>
    </xf>
    <xf numFmtId="164" fontId="26" fillId="0" borderId="5" xfId="0" applyNumberFormat="1" applyFont="1" applyFill="1" applyBorder="1" applyAlignment="1">
      <alignment horizontal="right" vertical="center"/>
    </xf>
    <xf numFmtId="164" fontId="26" fillId="0" borderId="0" xfId="0" applyNumberFormat="1" applyFont="1" applyFill="1" applyAlignment="1">
      <alignment vertical="center"/>
    </xf>
    <xf numFmtId="164" fontId="26" fillId="0" borderId="0" xfId="0" applyNumberFormat="1" applyFont="1" applyFill="1" applyBorder="1" applyAlignment="1">
      <alignment horizontal="right" vertical="center"/>
    </xf>
    <xf numFmtId="0" fontId="26" fillId="0" borderId="0" xfId="0" applyFont="1" applyFill="1" applyAlignment="1">
      <alignment horizontal="left" vertical="center"/>
    </xf>
    <xf numFmtId="0" fontId="8" fillId="0" borderId="0" xfId="0" applyFont="1" applyFill="1"/>
    <xf numFmtId="0" fontId="25" fillId="0" borderId="0" xfId="0" applyFont="1" applyFill="1" applyAlignment="1">
      <alignment horizontal="justify" vertical="center"/>
    </xf>
    <xf numFmtId="43" fontId="9" fillId="0" borderId="0" xfId="1" applyFont="1"/>
    <xf numFmtId="164" fontId="26" fillId="0" borderId="2" xfId="0" applyNumberFormat="1" applyFont="1" applyFill="1" applyBorder="1" applyAlignment="1">
      <alignment horizontal="right" vertical="center"/>
    </xf>
    <xf numFmtId="164" fontId="26" fillId="0" borderId="4" xfId="0" applyNumberFormat="1" applyFont="1" applyFill="1" applyBorder="1" applyAlignment="1">
      <alignment horizontal="right" vertical="center"/>
    </xf>
    <xf numFmtId="0" fontId="25" fillId="0" borderId="0" xfId="0" applyFont="1"/>
    <xf numFmtId="0" fontId="26" fillId="0" borderId="9" xfId="2" applyFont="1" applyBorder="1" applyAlignment="1">
      <alignment vertical="center"/>
    </xf>
    <xf numFmtId="0" fontId="25" fillId="0" borderId="9" xfId="0" applyFont="1" applyBorder="1"/>
    <xf numFmtId="0" fontId="26" fillId="0" borderId="9" xfId="0" applyFont="1" applyBorder="1"/>
    <xf numFmtId="0" fontId="25" fillId="3" borderId="0" xfId="0" applyFont="1" applyFill="1"/>
    <xf numFmtId="0" fontId="26" fillId="0" borderId="0" xfId="0" applyFont="1" applyFill="1" applyBorder="1" applyAlignment="1">
      <alignment horizontal="left"/>
    </xf>
    <xf numFmtId="0" fontId="8" fillId="0" borderId="0" xfId="0" applyFont="1" applyFill="1" applyAlignment="1">
      <alignment horizontal="left" vertical="center" wrapText="1"/>
    </xf>
    <xf numFmtId="0" fontId="25" fillId="0" borderId="0" xfId="0" applyFont="1" applyFill="1" applyAlignment="1">
      <alignment horizontal="left" vertical="center" wrapText="1"/>
    </xf>
    <xf numFmtId="164" fontId="26" fillId="0" borderId="1" xfId="0" applyNumberFormat="1" applyFont="1" applyFill="1" applyBorder="1" applyAlignment="1">
      <alignment horizontal="right" vertical="center" wrapText="1"/>
    </xf>
    <xf numFmtId="0" fontId="25" fillId="0" borderId="0" xfId="0" applyFont="1" applyFill="1" applyAlignment="1">
      <alignment horizontal="left" vertical="center" wrapText="1"/>
    </xf>
    <xf numFmtId="0" fontId="25" fillId="0" borderId="0" xfId="0" applyFont="1" applyFill="1" applyAlignment="1">
      <alignment horizontal="left" vertical="center" wrapText="1"/>
    </xf>
    <xf numFmtId="0" fontId="9" fillId="0" borderId="0" xfId="0" applyFont="1"/>
    <xf numFmtId="0" fontId="9" fillId="0" borderId="0" xfId="0" applyFont="1"/>
    <xf numFmtId="0" fontId="32" fillId="0" borderId="0" xfId="22" applyFont="1"/>
    <xf numFmtId="0" fontId="9" fillId="0" borderId="0" xfId="22" applyFont="1"/>
    <xf numFmtId="0" fontId="33" fillId="0" borderId="0" xfId="22" applyFont="1"/>
    <xf numFmtId="164" fontId="9" fillId="0" borderId="0" xfId="22" applyNumberFormat="1" applyFont="1"/>
    <xf numFmtId="0" fontId="33" fillId="0" borderId="0" xfId="22" applyFont="1" applyAlignment="1">
      <alignment wrapText="1"/>
    </xf>
    <xf numFmtId="0" fontId="8" fillId="0" borderId="0" xfId="22" applyFont="1" applyAlignment="1">
      <alignment wrapText="1"/>
    </xf>
    <xf numFmtId="164" fontId="9" fillId="0" borderId="10" xfId="22" applyNumberFormat="1" applyFont="1" applyBorder="1"/>
    <xf numFmtId="0" fontId="8" fillId="0" borderId="0" xfId="22" applyFont="1"/>
    <xf numFmtId="0" fontId="9" fillId="0" borderId="0" xfId="22" applyFont="1" applyAlignment="1">
      <alignment wrapText="1"/>
    </xf>
    <xf numFmtId="14" fontId="32" fillId="0" borderId="0" xfId="22" applyNumberFormat="1" applyFont="1" applyAlignment="1">
      <alignment horizontal="left"/>
    </xf>
    <xf numFmtId="0" fontId="26" fillId="0" borderId="0" xfId="0" applyFont="1" applyFill="1" applyAlignment="1">
      <alignment horizontal="left"/>
    </xf>
    <xf numFmtId="3" fontId="26" fillId="0" borderId="0" xfId="3" applyNumberFormat="1" applyFont="1" applyFill="1" applyAlignment="1">
      <alignment horizontal="left"/>
    </xf>
    <xf numFmtId="0" fontId="25" fillId="0" borderId="0" xfId="0" applyFont="1" applyAlignment="1">
      <alignment vertical="center"/>
    </xf>
    <xf numFmtId="0" fontId="9" fillId="0" borderId="0" xfId="0" applyFont="1"/>
    <xf numFmtId="164" fontId="8" fillId="0" borderId="0" xfId="0" applyNumberFormat="1" applyFont="1" applyBorder="1" applyAlignment="1">
      <alignment horizontal="right" vertical="center" wrapText="1"/>
    </xf>
    <xf numFmtId="0" fontId="9" fillId="0" borderId="0" xfId="0" applyFont="1"/>
    <xf numFmtId="164" fontId="9" fillId="0" borderId="0" xfId="22" applyNumberFormat="1" applyFont="1" applyAlignment="1">
      <alignment horizontal="right"/>
    </xf>
    <xf numFmtId="0" fontId="9" fillId="0" borderId="0" xfId="0" applyFont="1"/>
    <xf numFmtId="0" fontId="9" fillId="0" borderId="0" xfId="0" applyFont="1"/>
    <xf numFmtId="0" fontId="9" fillId="0" borderId="0" xfId="0" applyFont="1"/>
    <xf numFmtId="0" fontId="26" fillId="0" borderId="0" xfId="0" applyFont="1" applyFill="1" applyAlignment="1">
      <alignment horizontal="center"/>
    </xf>
    <xf numFmtId="0" fontId="8" fillId="0" borderId="0" xfId="0" applyFont="1" applyFill="1" applyAlignment="1">
      <alignment horizontal="left" vertical="center" wrapText="1"/>
    </xf>
    <xf numFmtId="0" fontId="26" fillId="0" borderId="0" xfId="0" applyFont="1" applyFill="1" applyAlignment="1">
      <alignment horizontal="left"/>
    </xf>
    <xf numFmtId="3" fontId="26" fillId="0" borderId="0" xfId="3" applyNumberFormat="1" applyFont="1" applyFill="1" applyAlignment="1">
      <alignment horizontal="left"/>
    </xf>
    <xf numFmtId="0" fontId="26" fillId="0" borderId="0" xfId="0" applyFont="1" applyFill="1" applyBorder="1" applyAlignment="1">
      <alignment horizontal="left"/>
    </xf>
    <xf numFmtId="0" fontId="9" fillId="0" borderId="0" xfId="0" applyFont="1"/>
    <xf numFmtId="0" fontId="26" fillId="0" borderId="0" xfId="0" applyFont="1" applyFill="1" applyAlignment="1">
      <alignment horizontal="left" vertical="top" wrapText="1"/>
    </xf>
    <xf numFmtId="0" fontId="25" fillId="0" borderId="0" xfId="0" applyFont="1" applyFill="1" applyAlignment="1">
      <alignment horizontal="left" vertical="top" wrapText="1"/>
    </xf>
    <xf numFmtId="0" fontId="8" fillId="0" borderId="0" xfId="0" applyFont="1" applyAlignment="1">
      <alignment horizontal="left" vertical="center" wrapText="1"/>
    </xf>
    <xf numFmtId="0" fontId="26" fillId="0" borderId="0" xfId="3" applyFont="1" applyFill="1" applyBorder="1" applyAlignment="1">
      <alignment horizontal="center"/>
    </xf>
    <xf numFmtId="0" fontId="14" fillId="0" borderId="0" xfId="0" applyFont="1" applyAlignment="1">
      <alignment horizontal="center"/>
    </xf>
    <xf numFmtId="0" fontId="14" fillId="0" borderId="0" xfId="0" applyFont="1" applyAlignment="1">
      <alignment horizontal="left" vertical="center" wrapText="1"/>
    </xf>
    <xf numFmtId="0" fontId="15" fillId="0" borderId="3" xfId="0" applyFont="1" applyBorder="1" applyAlignment="1">
      <alignment horizontal="center" vertical="center" wrapText="1"/>
    </xf>
    <xf numFmtId="0" fontId="22" fillId="0" borderId="0" xfId="0" applyFont="1" applyAlignment="1">
      <alignment horizontal="left" vertical="center"/>
    </xf>
    <xf numFmtId="0" fontId="11" fillId="0" borderId="3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top" wrapText="1"/>
    </xf>
    <xf numFmtId="0" fontId="15" fillId="0" borderId="0" xfId="0" applyFont="1" applyAlignment="1">
      <alignment horizontal="left" vertical="center"/>
    </xf>
    <xf numFmtId="164" fontId="9" fillId="0" borderId="0" xfId="0" applyNumberFormat="1" applyFont="1" applyFill="1"/>
    <xf numFmtId="17" fontId="9" fillId="0" borderId="0" xfId="22" applyNumberFormat="1" applyFont="1"/>
    <xf numFmtId="17" fontId="8" fillId="0" borderId="0" xfId="0" applyNumberFormat="1" applyFont="1" applyFill="1"/>
  </cellXfs>
  <cellStyles count="23">
    <cellStyle name="Comma" xfId="1" builtinId="3"/>
    <cellStyle name="Comma 2" xfId="9"/>
    <cellStyle name="Comma 9" xfId="6"/>
    <cellStyle name="Hyperlink" xfId="7" builtinId="8"/>
    <cellStyle name="Normal" xfId="0" builtinId="0"/>
    <cellStyle name="Normal 11" xfId="5"/>
    <cellStyle name="Normal 2" xfId="3"/>
    <cellStyle name="Normal 3" xfId="10"/>
    <cellStyle name="Normal 3 2" xfId="17"/>
    <cellStyle name="Normal 4" xfId="8"/>
    <cellStyle name="Normal 5" xfId="22"/>
    <cellStyle name="Normal 8" xfId="11"/>
    <cellStyle name="Normal_BAL" xfId="2"/>
    <cellStyle name="Percent" xfId="4" builtinId="5"/>
    <cellStyle name="Percent 2" xfId="12"/>
    <cellStyle name="Нормален 11 2" xfId="13"/>
    <cellStyle name="Нормален 11 2 2" xfId="18"/>
    <cellStyle name="Нормален 13" xfId="14"/>
    <cellStyle name="Нормален 13 2" xfId="19"/>
    <cellStyle name="Нормален 2" xfId="21"/>
    <cellStyle name="Нормален 4" xfId="15"/>
    <cellStyle name="Нормален 8" xfId="16"/>
    <cellStyle name="Нормален 8 2" xfId="20"/>
  </cellStyles>
  <dxfs count="0"/>
  <tableStyles count="0" defaultTableStyle="TableStyleMedium2" defaultPivotStyle="PivotStyleMedium9"/>
  <colors>
    <mruColors>
      <color rgb="FF00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ODIT/VODIT_2014/VINI/WINI_last/2%20FO/VINI_GFO_MSS_2014-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ЧАЛО"/>
      <sheetName val="баланс"/>
      <sheetName val="ОД"/>
      <sheetName val="ОВД"/>
      <sheetName val="ОПП"/>
      <sheetName val="СК"/>
      <sheetName val="ДА"/>
      <sheetName val="фин.А"/>
      <sheetName val="вземания"/>
      <sheetName val="отсрочени.Д"/>
      <sheetName val="Д.ДВД"/>
      <sheetName val="равн.Д"/>
      <sheetName val="МЗ"/>
      <sheetName val="ПС"/>
      <sheetName val="ОК"/>
      <sheetName val="упр.К"/>
      <sheetName val="Рез."/>
      <sheetName val="ФР"/>
      <sheetName val="фин.П"/>
      <sheetName val="задължения"/>
      <sheetName val="други.А+П"/>
      <sheetName val="Приходи"/>
      <sheetName val="Разходи"/>
      <sheetName val="дог.строителство"/>
      <sheetName val="грешки"/>
      <sheetName val="НПАкция"/>
      <sheetName val="доход-ръков."/>
      <sheetName val="условни.А+П"/>
      <sheetName val="риск"/>
      <sheetName val="Риск нов "/>
      <sheetName val="СЛ"/>
      <sheetName val="СЛ.2"/>
      <sheetName val="сегменти"/>
      <sheetName val="KFO -2014"/>
      <sheetName val="Дъщерни МСФО 12"/>
      <sheetName val="Асоциирани МСФО 12"/>
      <sheetName val="коефициенти"/>
      <sheetName val="B"/>
      <sheetName val="O"/>
      <sheetName val="движ.ДВД"/>
      <sheetName val="-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>
        <row r="54">
          <cell r="M54" t="str">
            <v>СОП „Ейч Ел Би България” ООД</v>
          </cell>
          <cell r="N54" t="str">
            <v>СОП „Ейч Ел Би България” ООД</v>
          </cell>
        </row>
        <row r="55">
          <cell r="M55">
            <v>42275</v>
          </cell>
          <cell r="N55">
            <v>43646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T82"/>
  <sheetViews>
    <sheetView topLeftCell="A2" workbookViewId="0">
      <selection activeCell="B5" sqref="B5"/>
    </sheetView>
  </sheetViews>
  <sheetFormatPr defaultColWidth="0" defaultRowHeight="15" zeroHeight="1"/>
  <cols>
    <col min="1" max="1" width="9.28515625" style="172" customWidth="1"/>
    <col min="2" max="2" width="15.5703125" style="172" customWidth="1"/>
    <col min="3" max="8" width="9.28515625" style="172" customWidth="1"/>
    <col min="9" max="9" width="10" style="172" customWidth="1"/>
    <col min="10" max="10" width="11.7109375" style="172" customWidth="1"/>
    <col min="11" max="11" width="9.28515625" style="172" customWidth="1"/>
    <col min="12" max="255" width="9.28515625" style="172" hidden="1"/>
    <col min="256" max="257" width="9.28515625" style="172" customWidth="1"/>
    <col min="258" max="258" width="15.5703125" style="172" customWidth="1"/>
    <col min="259" max="264" width="9.28515625" style="172" customWidth="1"/>
    <col min="265" max="265" width="10" style="172" customWidth="1"/>
    <col min="266" max="266" width="11.7109375" style="172" customWidth="1"/>
    <col min="267" max="267" width="9.28515625" style="172" customWidth="1"/>
    <col min="268" max="511" width="9.28515625" style="172" hidden="1"/>
    <col min="512" max="513" width="9.28515625" style="172" customWidth="1"/>
    <col min="514" max="514" width="15.5703125" style="172" customWidth="1"/>
    <col min="515" max="520" width="9.28515625" style="172" customWidth="1"/>
    <col min="521" max="521" width="10" style="172" customWidth="1"/>
    <col min="522" max="522" width="11.7109375" style="172" customWidth="1"/>
    <col min="523" max="523" width="9.28515625" style="172" customWidth="1"/>
    <col min="524" max="767" width="9.28515625" style="172" hidden="1"/>
    <col min="768" max="769" width="9.28515625" style="172" customWidth="1"/>
    <col min="770" max="770" width="15.5703125" style="172" customWidth="1"/>
    <col min="771" max="776" width="9.28515625" style="172" customWidth="1"/>
    <col min="777" max="777" width="10" style="172" customWidth="1"/>
    <col min="778" max="778" width="11.7109375" style="172" customWidth="1"/>
    <col min="779" max="779" width="9.28515625" style="172" customWidth="1"/>
    <col min="780" max="1023" width="9.28515625" style="172" hidden="1"/>
    <col min="1024" max="1025" width="9.28515625" style="172" customWidth="1"/>
    <col min="1026" max="1026" width="15.5703125" style="172" customWidth="1"/>
    <col min="1027" max="1032" width="9.28515625" style="172" customWidth="1"/>
    <col min="1033" max="1033" width="10" style="172" customWidth="1"/>
    <col min="1034" max="1034" width="11.7109375" style="172" customWidth="1"/>
    <col min="1035" max="1035" width="9.28515625" style="172" customWidth="1"/>
    <col min="1036" max="1279" width="9.28515625" style="172" hidden="1"/>
    <col min="1280" max="1281" width="9.28515625" style="172" customWidth="1"/>
    <col min="1282" max="1282" width="15.5703125" style="172" customWidth="1"/>
    <col min="1283" max="1288" width="9.28515625" style="172" customWidth="1"/>
    <col min="1289" max="1289" width="10" style="172" customWidth="1"/>
    <col min="1290" max="1290" width="11.7109375" style="172" customWidth="1"/>
    <col min="1291" max="1291" width="9.28515625" style="172" customWidth="1"/>
    <col min="1292" max="1535" width="9.28515625" style="172" hidden="1"/>
    <col min="1536" max="1537" width="9.28515625" style="172" customWidth="1"/>
    <col min="1538" max="1538" width="15.5703125" style="172" customWidth="1"/>
    <col min="1539" max="1544" width="9.28515625" style="172" customWidth="1"/>
    <col min="1545" max="1545" width="10" style="172" customWidth="1"/>
    <col min="1546" max="1546" width="11.7109375" style="172" customWidth="1"/>
    <col min="1547" max="1547" width="9.28515625" style="172" customWidth="1"/>
    <col min="1548" max="1791" width="9.28515625" style="172" hidden="1"/>
    <col min="1792" max="1793" width="9.28515625" style="172" customWidth="1"/>
    <col min="1794" max="1794" width="15.5703125" style="172" customWidth="1"/>
    <col min="1795" max="1800" width="9.28515625" style="172" customWidth="1"/>
    <col min="1801" max="1801" width="10" style="172" customWidth="1"/>
    <col min="1802" max="1802" width="11.7109375" style="172" customWidth="1"/>
    <col min="1803" max="1803" width="9.28515625" style="172" customWidth="1"/>
    <col min="1804" max="2047" width="9.28515625" style="172" hidden="1"/>
    <col min="2048" max="2049" width="9.28515625" style="172" customWidth="1"/>
    <col min="2050" max="2050" width="15.5703125" style="172" customWidth="1"/>
    <col min="2051" max="2056" width="9.28515625" style="172" customWidth="1"/>
    <col min="2057" max="2057" width="10" style="172" customWidth="1"/>
    <col min="2058" max="2058" width="11.7109375" style="172" customWidth="1"/>
    <col min="2059" max="2059" width="9.28515625" style="172" customWidth="1"/>
    <col min="2060" max="2303" width="9.28515625" style="172" hidden="1"/>
    <col min="2304" max="2305" width="9.28515625" style="172" customWidth="1"/>
    <col min="2306" max="2306" width="15.5703125" style="172" customWidth="1"/>
    <col min="2307" max="2312" width="9.28515625" style="172" customWidth="1"/>
    <col min="2313" max="2313" width="10" style="172" customWidth="1"/>
    <col min="2314" max="2314" width="11.7109375" style="172" customWidth="1"/>
    <col min="2315" max="2315" width="9.28515625" style="172" customWidth="1"/>
    <col min="2316" max="2559" width="9.28515625" style="172" hidden="1"/>
    <col min="2560" max="2561" width="9.28515625" style="172" customWidth="1"/>
    <col min="2562" max="2562" width="15.5703125" style="172" customWidth="1"/>
    <col min="2563" max="2568" width="9.28515625" style="172" customWidth="1"/>
    <col min="2569" max="2569" width="10" style="172" customWidth="1"/>
    <col min="2570" max="2570" width="11.7109375" style="172" customWidth="1"/>
    <col min="2571" max="2571" width="9.28515625" style="172" customWidth="1"/>
    <col min="2572" max="2815" width="9.28515625" style="172" hidden="1"/>
    <col min="2816" max="2817" width="9.28515625" style="172" customWidth="1"/>
    <col min="2818" max="2818" width="15.5703125" style="172" customWidth="1"/>
    <col min="2819" max="2824" width="9.28515625" style="172" customWidth="1"/>
    <col min="2825" max="2825" width="10" style="172" customWidth="1"/>
    <col min="2826" max="2826" width="11.7109375" style="172" customWidth="1"/>
    <col min="2827" max="2827" width="9.28515625" style="172" customWidth="1"/>
    <col min="2828" max="3071" width="9.28515625" style="172" hidden="1"/>
    <col min="3072" max="3073" width="9.28515625" style="172" customWidth="1"/>
    <col min="3074" max="3074" width="15.5703125" style="172" customWidth="1"/>
    <col min="3075" max="3080" width="9.28515625" style="172" customWidth="1"/>
    <col min="3081" max="3081" width="10" style="172" customWidth="1"/>
    <col min="3082" max="3082" width="11.7109375" style="172" customWidth="1"/>
    <col min="3083" max="3083" width="9.28515625" style="172" customWidth="1"/>
    <col min="3084" max="3327" width="9.28515625" style="172" hidden="1"/>
    <col min="3328" max="3329" width="9.28515625" style="172" customWidth="1"/>
    <col min="3330" max="3330" width="15.5703125" style="172" customWidth="1"/>
    <col min="3331" max="3336" width="9.28515625" style="172" customWidth="1"/>
    <col min="3337" max="3337" width="10" style="172" customWidth="1"/>
    <col min="3338" max="3338" width="11.7109375" style="172" customWidth="1"/>
    <col min="3339" max="3339" width="9.28515625" style="172" customWidth="1"/>
    <col min="3340" max="3583" width="9.28515625" style="172" hidden="1"/>
    <col min="3584" max="3585" width="9.28515625" style="172" customWidth="1"/>
    <col min="3586" max="3586" width="15.5703125" style="172" customWidth="1"/>
    <col min="3587" max="3592" width="9.28515625" style="172" customWidth="1"/>
    <col min="3593" max="3593" width="10" style="172" customWidth="1"/>
    <col min="3594" max="3594" width="11.7109375" style="172" customWidth="1"/>
    <col min="3595" max="3595" width="9.28515625" style="172" customWidth="1"/>
    <col min="3596" max="3839" width="9.28515625" style="172" hidden="1"/>
    <col min="3840" max="3841" width="9.28515625" style="172" customWidth="1"/>
    <col min="3842" max="3842" width="15.5703125" style="172" customWidth="1"/>
    <col min="3843" max="3848" width="9.28515625" style="172" customWidth="1"/>
    <col min="3849" max="3849" width="10" style="172" customWidth="1"/>
    <col min="3850" max="3850" width="11.7109375" style="172" customWidth="1"/>
    <col min="3851" max="3851" width="9.28515625" style="172" customWidth="1"/>
    <col min="3852" max="4095" width="9.28515625" style="172" hidden="1"/>
    <col min="4096" max="4097" width="9.28515625" style="172" customWidth="1"/>
    <col min="4098" max="4098" width="15.5703125" style="172" customWidth="1"/>
    <col min="4099" max="4104" width="9.28515625" style="172" customWidth="1"/>
    <col min="4105" max="4105" width="10" style="172" customWidth="1"/>
    <col min="4106" max="4106" width="11.7109375" style="172" customWidth="1"/>
    <col min="4107" max="4107" width="9.28515625" style="172" customWidth="1"/>
    <col min="4108" max="4351" width="9.28515625" style="172" hidden="1"/>
    <col min="4352" max="4353" width="9.28515625" style="172" customWidth="1"/>
    <col min="4354" max="4354" width="15.5703125" style="172" customWidth="1"/>
    <col min="4355" max="4360" width="9.28515625" style="172" customWidth="1"/>
    <col min="4361" max="4361" width="10" style="172" customWidth="1"/>
    <col min="4362" max="4362" width="11.7109375" style="172" customWidth="1"/>
    <col min="4363" max="4363" width="9.28515625" style="172" customWidth="1"/>
    <col min="4364" max="4607" width="9.28515625" style="172" hidden="1"/>
    <col min="4608" max="4609" width="9.28515625" style="172" customWidth="1"/>
    <col min="4610" max="4610" width="15.5703125" style="172" customWidth="1"/>
    <col min="4611" max="4616" width="9.28515625" style="172" customWidth="1"/>
    <col min="4617" max="4617" width="10" style="172" customWidth="1"/>
    <col min="4618" max="4618" width="11.7109375" style="172" customWidth="1"/>
    <col min="4619" max="4619" width="9.28515625" style="172" customWidth="1"/>
    <col min="4620" max="4863" width="9.28515625" style="172" hidden="1"/>
    <col min="4864" max="4865" width="9.28515625" style="172" customWidth="1"/>
    <col min="4866" max="4866" width="15.5703125" style="172" customWidth="1"/>
    <col min="4867" max="4872" width="9.28515625" style="172" customWidth="1"/>
    <col min="4873" max="4873" width="10" style="172" customWidth="1"/>
    <col min="4874" max="4874" width="11.7109375" style="172" customWidth="1"/>
    <col min="4875" max="4875" width="9.28515625" style="172" customWidth="1"/>
    <col min="4876" max="5119" width="9.28515625" style="172" hidden="1"/>
    <col min="5120" max="5121" width="9.28515625" style="172" customWidth="1"/>
    <col min="5122" max="5122" width="15.5703125" style="172" customWidth="1"/>
    <col min="5123" max="5128" width="9.28515625" style="172" customWidth="1"/>
    <col min="5129" max="5129" width="10" style="172" customWidth="1"/>
    <col min="5130" max="5130" width="11.7109375" style="172" customWidth="1"/>
    <col min="5131" max="5131" width="9.28515625" style="172" customWidth="1"/>
    <col min="5132" max="5375" width="9.28515625" style="172" hidden="1"/>
    <col min="5376" max="5377" width="9.28515625" style="172" customWidth="1"/>
    <col min="5378" max="5378" width="15.5703125" style="172" customWidth="1"/>
    <col min="5379" max="5384" width="9.28515625" style="172" customWidth="1"/>
    <col min="5385" max="5385" width="10" style="172" customWidth="1"/>
    <col min="5386" max="5386" width="11.7109375" style="172" customWidth="1"/>
    <col min="5387" max="5387" width="9.28515625" style="172" customWidth="1"/>
    <col min="5388" max="5631" width="9.28515625" style="172" hidden="1"/>
    <col min="5632" max="5633" width="9.28515625" style="172" customWidth="1"/>
    <col min="5634" max="5634" width="15.5703125" style="172" customWidth="1"/>
    <col min="5635" max="5640" width="9.28515625" style="172" customWidth="1"/>
    <col min="5641" max="5641" width="10" style="172" customWidth="1"/>
    <col min="5642" max="5642" width="11.7109375" style="172" customWidth="1"/>
    <col min="5643" max="5643" width="9.28515625" style="172" customWidth="1"/>
    <col min="5644" max="5887" width="9.28515625" style="172" hidden="1"/>
    <col min="5888" max="5889" width="9.28515625" style="172" customWidth="1"/>
    <col min="5890" max="5890" width="15.5703125" style="172" customWidth="1"/>
    <col min="5891" max="5896" width="9.28515625" style="172" customWidth="1"/>
    <col min="5897" max="5897" width="10" style="172" customWidth="1"/>
    <col min="5898" max="5898" width="11.7109375" style="172" customWidth="1"/>
    <col min="5899" max="5899" width="9.28515625" style="172" customWidth="1"/>
    <col min="5900" max="6143" width="9.28515625" style="172" hidden="1"/>
    <col min="6144" max="6145" width="9.28515625" style="172" customWidth="1"/>
    <col min="6146" max="6146" width="15.5703125" style="172" customWidth="1"/>
    <col min="6147" max="6152" width="9.28515625" style="172" customWidth="1"/>
    <col min="6153" max="6153" width="10" style="172" customWidth="1"/>
    <col min="6154" max="6154" width="11.7109375" style="172" customWidth="1"/>
    <col min="6155" max="6155" width="9.28515625" style="172" customWidth="1"/>
    <col min="6156" max="6399" width="9.28515625" style="172" hidden="1"/>
    <col min="6400" max="6401" width="9.28515625" style="172" customWidth="1"/>
    <col min="6402" max="6402" width="15.5703125" style="172" customWidth="1"/>
    <col min="6403" max="6408" width="9.28515625" style="172" customWidth="1"/>
    <col min="6409" max="6409" width="10" style="172" customWidth="1"/>
    <col min="6410" max="6410" width="11.7109375" style="172" customWidth="1"/>
    <col min="6411" max="6411" width="9.28515625" style="172" customWidth="1"/>
    <col min="6412" max="6655" width="9.28515625" style="172" hidden="1"/>
    <col min="6656" max="6657" width="9.28515625" style="172" customWidth="1"/>
    <col min="6658" max="6658" width="15.5703125" style="172" customWidth="1"/>
    <col min="6659" max="6664" width="9.28515625" style="172" customWidth="1"/>
    <col min="6665" max="6665" width="10" style="172" customWidth="1"/>
    <col min="6666" max="6666" width="11.7109375" style="172" customWidth="1"/>
    <col min="6667" max="6667" width="9.28515625" style="172" customWidth="1"/>
    <col min="6668" max="6911" width="9.28515625" style="172" hidden="1"/>
    <col min="6912" max="6913" width="9.28515625" style="172" customWidth="1"/>
    <col min="6914" max="6914" width="15.5703125" style="172" customWidth="1"/>
    <col min="6915" max="6920" width="9.28515625" style="172" customWidth="1"/>
    <col min="6921" max="6921" width="10" style="172" customWidth="1"/>
    <col min="6922" max="6922" width="11.7109375" style="172" customWidth="1"/>
    <col min="6923" max="6923" width="9.28515625" style="172" customWidth="1"/>
    <col min="6924" max="7167" width="9.28515625" style="172" hidden="1"/>
    <col min="7168" max="7169" width="9.28515625" style="172" customWidth="1"/>
    <col min="7170" max="7170" width="15.5703125" style="172" customWidth="1"/>
    <col min="7171" max="7176" width="9.28515625" style="172" customWidth="1"/>
    <col min="7177" max="7177" width="10" style="172" customWidth="1"/>
    <col min="7178" max="7178" width="11.7109375" style="172" customWidth="1"/>
    <col min="7179" max="7179" width="9.28515625" style="172" customWidth="1"/>
    <col min="7180" max="7423" width="9.28515625" style="172" hidden="1"/>
    <col min="7424" max="7425" width="9.28515625" style="172" customWidth="1"/>
    <col min="7426" max="7426" width="15.5703125" style="172" customWidth="1"/>
    <col min="7427" max="7432" width="9.28515625" style="172" customWidth="1"/>
    <col min="7433" max="7433" width="10" style="172" customWidth="1"/>
    <col min="7434" max="7434" width="11.7109375" style="172" customWidth="1"/>
    <col min="7435" max="7435" width="9.28515625" style="172" customWidth="1"/>
    <col min="7436" max="7679" width="9.28515625" style="172" hidden="1"/>
    <col min="7680" max="7681" width="9.28515625" style="172" customWidth="1"/>
    <col min="7682" max="7682" width="15.5703125" style="172" customWidth="1"/>
    <col min="7683" max="7688" width="9.28515625" style="172" customWidth="1"/>
    <col min="7689" max="7689" width="10" style="172" customWidth="1"/>
    <col min="7690" max="7690" width="11.7109375" style="172" customWidth="1"/>
    <col min="7691" max="7691" width="9.28515625" style="172" customWidth="1"/>
    <col min="7692" max="7935" width="9.28515625" style="172" hidden="1"/>
    <col min="7936" max="7937" width="9.28515625" style="172" customWidth="1"/>
    <col min="7938" max="7938" width="15.5703125" style="172" customWidth="1"/>
    <col min="7939" max="7944" width="9.28515625" style="172" customWidth="1"/>
    <col min="7945" max="7945" width="10" style="172" customWidth="1"/>
    <col min="7946" max="7946" width="11.7109375" style="172" customWidth="1"/>
    <col min="7947" max="7947" width="9.28515625" style="172" customWidth="1"/>
    <col min="7948" max="8191" width="9.28515625" style="172" hidden="1"/>
    <col min="8192" max="8193" width="9.28515625" style="172" customWidth="1"/>
    <col min="8194" max="8194" width="15.5703125" style="172" customWidth="1"/>
    <col min="8195" max="8200" width="9.28515625" style="172" customWidth="1"/>
    <col min="8201" max="8201" width="10" style="172" customWidth="1"/>
    <col min="8202" max="8202" width="11.7109375" style="172" customWidth="1"/>
    <col min="8203" max="8203" width="9.28515625" style="172" customWidth="1"/>
    <col min="8204" max="8447" width="9.28515625" style="172" hidden="1"/>
    <col min="8448" max="8449" width="9.28515625" style="172" customWidth="1"/>
    <col min="8450" max="8450" width="15.5703125" style="172" customWidth="1"/>
    <col min="8451" max="8456" width="9.28515625" style="172" customWidth="1"/>
    <col min="8457" max="8457" width="10" style="172" customWidth="1"/>
    <col min="8458" max="8458" width="11.7109375" style="172" customWidth="1"/>
    <col min="8459" max="8459" width="9.28515625" style="172" customWidth="1"/>
    <col min="8460" max="8703" width="9.28515625" style="172" hidden="1"/>
    <col min="8704" max="8705" width="9.28515625" style="172" customWidth="1"/>
    <col min="8706" max="8706" width="15.5703125" style="172" customWidth="1"/>
    <col min="8707" max="8712" width="9.28515625" style="172" customWidth="1"/>
    <col min="8713" max="8713" width="10" style="172" customWidth="1"/>
    <col min="8714" max="8714" width="11.7109375" style="172" customWidth="1"/>
    <col min="8715" max="8715" width="9.28515625" style="172" customWidth="1"/>
    <col min="8716" max="8959" width="9.28515625" style="172" hidden="1"/>
    <col min="8960" max="8961" width="9.28515625" style="172" customWidth="1"/>
    <col min="8962" max="8962" width="15.5703125" style="172" customWidth="1"/>
    <col min="8963" max="8968" width="9.28515625" style="172" customWidth="1"/>
    <col min="8969" max="8969" width="10" style="172" customWidth="1"/>
    <col min="8970" max="8970" width="11.7109375" style="172" customWidth="1"/>
    <col min="8971" max="8971" width="9.28515625" style="172" customWidth="1"/>
    <col min="8972" max="9215" width="9.28515625" style="172" hidden="1"/>
    <col min="9216" max="9217" width="9.28515625" style="172" customWidth="1"/>
    <col min="9218" max="9218" width="15.5703125" style="172" customWidth="1"/>
    <col min="9219" max="9224" width="9.28515625" style="172" customWidth="1"/>
    <col min="9225" max="9225" width="10" style="172" customWidth="1"/>
    <col min="9226" max="9226" width="11.7109375" style="172" customWidth="1"/>
    <col min="9227" max="9227" width="9.28515625" style="172" customWidth="1"/>
    <col min="9228" max="9471" width="9.28515625" style="172" hidden="1"/>
    <col min="9472" max="9473" width="9.28515625" style="172" customWidth="1"/>
    <col min="9474" max="9474" width="15.5703125" style="172" customWidth="1"/>
    <col min="9475" max="9480" width="9.28515625" style="172" customWidth="1"/>
    <col min="9481" max="9481" width="10" style="172" customWidth="1"/>
    <col min="9482" max="9482" width="11.7109375" style="172" customWidth="1"/>
    <col min="9483" max="9483" width="9.28515625" style="172" customWidth="1"/>
    <col min="9484" max="9727" width="9.28515625" style="172" hidden="1"/>
    <col min="9728" max="9729" width="9.28515625" style="172" customWidth="1"/>
    <col min="9730" max="9730" width="15.5703125" style="172" customWidth="1"/>
    <col min="9731" max="9736" width="9.28515625" style="172" customWidth="1"/>
    <col min="9737" max="9737" width="10" style="172" customWidth="1"/>
    <col min="9738" max="9738" width="11.7109375" style="172" customWidth="1"/>
    <col min="9739" max="9739" width="9.28515625" style="172" customWidth="1"/>
    <col min="9740" max="9983" width="9.28515625" style="172" hidden="1"/>
    <col min="9984" max="9985" width="9.28515625" style="172" customWidth="1"/>
    <col min="9986" max="9986" width="15.5703125" style="172" customWidth="1"/>
    <col min="9987" max="9992" width="9.28515625" style="172" customWidth="1"/>
    <col min="9993" max="9993" width="10" style="172" customWidth="1"/>
    <col min="9994" max="9994" width="11.7109375" style="172" customWidth="1"/>
    <col min="9995" max="9995" width="9.28515625" style="172" customWidth="1"/>
    <col min="9996" max="10239" width="9.28515625" style="172" hidden="1"/>
    <col min="10240" max="10241" width="9.28515625" style="172" customWidth="1"/>
    <col min="10242" max="10242" width="15.5703125" style="172" customWidth="1"/>
    <col min="10243" max="10248" width="9.28515625" style="172" customWidth="1"/>
    <col min="10249" max="10249" width="10" style="172" customWidth="1"/>
    <col min="10250" max="10250" width="11.7109375" style="172" customWidth="1"/>
    <col min="10251" max="10251" width="9.28515625" style="172" customWidth="1"/>
    <col min="10252" max="10495" width="9.28515625" style="172" hidden="1"/>
    <col min="10496" max="10497" width="9.28515625" style="172" customWidth="1"/>
    <col min="10498" max="10498" width="15.5703125" style="172" customWidth="1"/>
    <col min="10499" max="10504" width="9.28515625" style="172" customWidth="1"/>
    <col min="10505" max="10505" width="10" style="172" customWidth="1"/>
    <col min="10506" max="10506" width="11.7109375" style="172" customWidth="1"/>
    <col min="10507" max="10507" width="9.28515625" style="172" customWidth="1"/>
    <col min="10508" max="10751" width="9.28515625" style="172" hidden="1"/>
    <col min="10752" max="10753" width="9.28515625" style="172" customWidth="1"/>
    <col min="10754" max="10754" width="15.5703125" style="172" customWidth="1"/>
    <col min="10755" max="10760" width="9.28515625" style="172" customWidth="1"/>
    <col min="10761" max="10761" width="10" style="172" customWidth="1"/>
    <col min="10762" max="10762" width="11.7109375" style="172" customWidth="1"/>
    <col min="10763" max="10763" width="9.28515625" style="172" customWidth="1"/>
    <col min="10764" max="11007" width="9.28515625" style="172" hidden="1"/>
    <col min="11008" max="11009" width="9.28515625" style="172" customWidth="1"/>
    <col min="11010" max="11010" width="15.5703125" style="172" customWidth="1"/>
    <col min="11011" max="11016" width="9.28515625" style="172" customWidth="1"/>
    <col min="11017" max="11017" width="10" style="172" customWidth="1"/>
    <col min="11018" max="11018" width="11.7109375" style="172" customWidth="1"/>
    <col min="11019" max="11019" width="9.28515625" style="172" customWidth="1"/>
    <col min="11020" max="11263" width="9.28515625" style="172" hidden="1"/>
    <col min="11264" max="11265" width="9.28515625" style="172" customWidth="1"/>
    <col min="11266" max="11266" width="15.5703125" style="172" customWidth="1"/>
    <col min="11267" max="11272" width="9.28515625" style="172" customWidth="1"/>
    <col min="11273" max="11273" width="10" style="172" customWidth="1"/>
    <col min="11274" max="11274" width="11.7109375" style="172" customWidth="1"/>
    <col min="11275" max="11275" width="9.28515625" style="172" customWidth="1"/>
    <col min="11276" max="11519" width="9.28515625" style="172" hidden="1"/>
    <col min="11520" max="11521" width="9.28515625" style="172" customWidth="1"/>
    <col min="11522" max="11522" width="15.5703125" style="172" customWidth="1"/>
    <col min="11523" max="11528" width="9.28515625" style="172" customWidth="1"/>
    <col min="11529" max="11529" width="10" style="172" customWidth="1"/>
    <col min="11530" max="11530" width="11.7109375" style="172" customWidth="1"/>
    <col min="11531" max="11531" width="9.28515625" style="172" customWidth="1"/>
    <col min="11532" max="11775" width="9.28515625" style="172" hidden="1"/>
    <col min="11776" max="11777" width="9.28515625" style="172" customWidth="1"/>
    <col min="11778" max="11778" width="15.5703125" style="172" customWidth="1"/>
    <col min="11779" max="11784" width="9.28515625" style="172" customWidth="1"/>
    <col min="11785" max="11785" width="10" style="172" customWidth="1"/>
    <col min="11786" max="11786" width="11.7109375" style="172" customWidth="1"/>
    <col min="11787" max="11787" width="9.28515625" style="172" customWidth="1"/>
    <col min="11788" max="12031" width="9.28515625" style="172" hidden="1"/>
    <col min="12032" max="12033" width="9.28515625" style="172" customWidth="1"/>
    <col min="12034" max="12034" width="15.5703125" style="172" customWidth="1"/>
    <col min="12035" max="12040" width="9.28515625" style="172" customWidth="1"/>
    <col min="12041" max="12041" width="10" style="172" customWidth="1"/>
    <col min="12042" max="12042" width="11.7109375" style="172" customWidth="1"/>
    <col min="12043" max="12043" width="9.28515625" style="172" customWidth="1"/>
    <col min="12044" max="12287" width="9.28515625" style="172" hidden="1"/>
    <col min="12288" max="12289" width="9.28515625" style="172" customWidth="1"/>
    <col min="12290" max="12290" width="15.5703125" style="172" customWidth="1"/>
    <col min="12291" max="12296" width="9.28515625" style="172" customWidth="1"/>
    <col min="12297" max="12297" width="10" style="172" customWidth="1"/>
    <col min="12298" max="12298" width="11.7109375" style="172" customWidth="1"/>
    <col min="12299" max="12299" width="9.28515625" style="172" customWidth="1"/>
    <col min="12300" max="12543" width="9.28515625" style="172" hidden="1"/>
    <col min="12544" max="12545" width="9.28515625" style="172" customWidth="1"/>
    <col min="12546" max="12546" width="15.5703125" style="172" customWidth="1"/>
    <col min="12547" max="12552" width="9.28515625" style="172" customWidth="1"/>
    <col min="12553" max="12553" width="10" style="172" customWidth="1"/>
    <col min="12554" max="12554" width="11.7109375" style="172" customWidth="1"/>
    <col min="12555" max="12555" width="9.28515625" style="172" customWidth="1"/>
    <col min="12556" max="12799" width="9.28515625" style="172" hidden="1"/>
    <col min="12800" max="12801" width="9.28515625" style="172" customWidth="1"/>
    <col min="12802" max="12802" width="15.5703125" style="172" customWidth="1"/>
    <col min="12803" max="12808" width="9.28515625" style="172" customWidth="1"/>
    <col min="12809" max="12809" width="10" style="172" customWidth="1"/>
    <col min="12810" max="12810" width="11.7109375" style="172" customWidth="1"/>
    <col min="12811" max="12811" width="9.28515625" style="172" customWidth="1"/>
    <col min="12812" max="13055" width="9.28515625" style="172" hidden="1"/>
    <col min="13056" max="13057" width="9.28515625" style="172" customWidth="1"/>
    <col min="13058" max="13058" width="15.5703125" style="172" customWidth="1"/>
    <col min="13059" max="13064" width="9.28515625" style="172" customWidth="1"/>
    <col min="13065" max="13065" width="10" style="172" customWidth="1"/>
    <col min="13066" max="13066" width="11.7109375" style="172" customWidth="1"/>
    <col min="13067" max="13067" width="9.28515625" style="172" customWidth="1"/>
    <col min="13068" max="13311" width="9.28515625" style="172" hidden="1"/>
    <col min="13312" max="13313" width="9.28515625" style="172" customWidth="1"/>
    <col min="13314" max="13314" width="15.5703125" style="172" customWidth="1"/>
    <col min="13315" max="13320" width="9.28515625" style="172" customWidth="1"/>
    <col min="13321" max="13321" width="10" style="172" customWidth="1"/>
    <col min="13322" max="13322" width="11.7109375" style="172" customWidth="1"/>
    <col min="13323" max="13323" width="9.28515625" style="172" customWidth="1"/>
    <col min="13324" max="13567" width="9.28515625" style="172" hidden="1"/>
    <col min="13568" max="13569" width="9.28515625" style="172" customWidth="1"/>
    <col min="13570" max="13570" width="15.5703125" style="172" customWidth="1"/>
    <col min="13571" max="13576" width="9.28515625" style="172" customWidth="1"/>
    <col min="13577" max="13577" width="10" style="172" customWidth="1"/>
    <col min="13578" max="13578" width="11.7109375" style="172" customWidth="1"/>
    <col min="13579" max="13579" width="9.28515625" style="172" customWidth="1"/>
    <col min="13580" max="13823" width="9.28515625" style="172" hidden="1"/>
    <col min="13824" max="13825" width="9.28515625" style="172" customWidth="1"/>
    <col min="13826" max="13826" width="15.5703125" style="172" customWidth="1"/>
    <col min="13827" max="13832" width="9.28515625" style="172" customWidth="1"/>
    <col min="13833" max="13833" width="10" style="172" customWidth="1"/>
    <col min="13834" max="13834" width="11.7109375" style="172" customWidth="1"/>
    <col min="13835" max="13835" width="9.28515625" style="172" customWidth="1"/>
    <col min="13836" max="14079" width="9.28515625" style="172" hidden="1"/>
    <col min="14080" max="14081" width="9.28515625" style="172" customWidth="1"/>
    <col min="14082" max="14082" width="15.5703125" style="172" customWidth="1"/>
    <col min="14083" max="14088" width="9.28515625" style="172" customWidth="1"/>
    <col min="14089" max="14089" width="10" style="172" customWidth="1"/>
    <col min="14090" max="14090" width="11.7109375" style="172" customWidth="1"/>
    <col min="14091" max="14091" width="9.28515625" style="172" customWidth="1"/>
    <col min="14092" max="14335" width="9.28515625" style="172" hidden="1"/>
    <col min="14336" max="14337" width="9.28515625" style="172" customWidth="1"/>
    <col min="14338" max="14338" width="15.5703125" style="172" customWidth="1"/>
    <col min="14339" max="14344" width="9.28515625" style="172" customWidth="1"/>
    <col min="14345" max="14345" width="10" style="172" customWidth="1"/>
    <col min="14346" max="14346" width="11.7109375" style="172" customWidth="1"/>
    <col min="14347" max="14347" width="9.28515625" style="172" customWidth="1"/>
    <col min="14348" max="14591" width="9.28515625" style="172" hidden="1"/>
    <col min="14592" max="14593" width="9.28515625" style="172" customWidth="1"/>
    <col min="14594" max="14594" width="15.5703125" style="172" customWidth="1"/>
    <col min="14595" max="14600" width="9.28515625" style="172" customWidth="1"/>
    <col min="14601" max="14601" width="10" style="172" customWidth="1"/>
    <col min="14602" max="14602" width="11.7109375" style="172" customWidth="1"/>
    <col min="14603" max="14603" width="9.28515625" style="172" customWidth="1"/>
    <col min="14604" max="14847" width="9.28515625" style="172" hidden="1"/>
    <col min="14848" max="14849" width="9.28515625" style="172" customWidth="1"/>
    <col min="14850" max="14850" width="15.5703125" style="172" customWidth="1"/>
    <col min="14851" max="14856" width="9.28515625" style="172" customWidth="1"/>
    <col min="14857" max="14857" width="10" style="172" customWidth="1"/>
    <col min="14858" max="14858" width="11.7109375" style="172" customWidth="1"/>
    <col min="14859" max="14859" width="9.28515625" style="172" customWidth="1"/>
    <col min="14860" max="15103" width="9.28515625" style="172" hidden="1"/>
    <col min="15104" max="15105" width="9.28515625" style="172" customWidth="1"/>
    <col min="15106" max="15106" width="15.5703125" style="172" customWidth="1"/>
    <col min="15107" max="15112" width="9.28515625" style="172" customWidth="1"/>
    <col min="15113" max="15113" width="10" style="172" customWidth="1"/>
    <col min="15114" max="15114" width="11.7109375" style="172" customWidth="1"/>
    <col min="15115" max="15115" width="9.28515625" style="172" customWidth="1"/>
    <col min="15116" max="15359" width="9.28515625" style="172" hidden="1"/>
    <col min="15360" max="15361" width="9.28515625" style="172" customWidth="1"/>
    <col min="15362" max="15362" width="15.5703125" style="172" customWidth="1"/>
    <col min="15363" max="15368" width="9.28515625" style="172" customWidth="1"/>
    <col min="15369" max="15369" width="10" style="172" customWidth="1"/>
    <col min="15370" max="15370" width="11.7109375" style="172" customWidth="1"/>
    <col min="15371" max="15371" width="9.28515625" style="172" customWidth="1"/>
    <col min="15372" max="15615" width="9.28515625" style="172" hidden="1"/>
    <col min="15616" max="15617" width="9.28515625" style="172" customWidth="1"/>
    <col min="15618" max="15618" width="15.5703125" style="172" customWidth="1"/>
    <col min="15619" max="15624" width="9.28515625" style="172" customWidth="1"/>
    <col min="15625" max="15625" width="10" style="172" customWidth="1"/>
    <col min="15626" max="15626" width="11.7109375" style="172" customWidth="1"/>
    <col min="15627" max="15627" width="9.28515625" style="172" customWidth="1"/>
    <col min="15628" max="15871" width="9.28515625" style="172" hidden="1"/>
    <col min="15872" max="15873" width="9.28515625" style="172" customWidth="1"/>
    <col min="15874" max="15874" width="15.5703125" style="172" customWidth="1"/>
    <col min="15875" max="15880" width="9.28515625" style="172" customWidth="1"/>
    <col min="15881" max="15881" width="10" style="172" customWidth="1"/>
    <col min="15882" max="15882" width="11.7109375" style="172" customWidth="1"/>
    <col min="15883" max="15883" width="9.28515625" style="172" customWidth="1"/>
    <col min="15884" max="16127" width="9.28515625" style="172" hidden="1"/>
    <col min="16128" max="16129" width="9.28515625" style="172" customWidth="1"/>
    <col min="16130" max="16130" width="15.5703125" style="172" customWidth="1"/>
    <col min="16131" max="16136" width="9.28515625" style="172" customWidth="1"/>
    <col min="16137" max="16137" width="10" style="172" customWidth="1"/>
    <col min="16138" max="16138" width="11.7109375" style="172" customWidth="1"/>
    <col min="16139" max="16139" width="9.28515625" style="172" customWidth="1"/>
    <col min="16140" max="16140" width="0" style="172" hidden="1"/>
    <col min="16141" max="16384" width="9.28515625" style="172" hidden="1"/>
  </cols>
  <sheetData>
    <row r="1" spans="1:10" ht="12.95" hidden="1" customHeight="1"/>
    <row r="2" spans="1:10" ht="12.95" customHeight="1"/>
    <row r="3" spans="1:10" ht="12.95" customHeight="1"/>
    <row r="4" spans="1:10"/>
    <row r="5" spans="1:10">
      <c r="A5" s="173" t="s">
        <v>148</v>
      </c>
      <c r="B5" s="174"/>
      <c r="C5" s="175"/>
      <c r="D5" s="174"/>
      <c r="E5" s="174"/>
      <c r="F5" s="174"/>
      <c r="G5" s="174"/>
      <c r="H5" s="174"/>
      <c r="I5" s="174"/>
      <c r="J5" s="174"/>
    </row>
    <row r="6" spans="1:10">
      <c r="C6" s="129"/>
      <c r="E6" s="129"/>
    </row>
    <row r="7" spans="1:10"/>
    <row r="8" spans="1:10"/>
    <row r="9" spans="1:10">
      <c r="A9" s="129" t="s">
        <v>102</v>
      </c>
      <c r="D9" s="176"/>
      <c r="E9" s="146"/>
      <c r="F9" s="107"/>
      <c r="G9" s="107"/>
      <c r="H9" s="107"/>
      <c r="I9" s="107"/>
      <c r="J9" s="107"/>
    </row>
    <row r="10" spans="1:10">
      <c r="A10" s="129"/>
      <c r="C10" s="146"/>
      <c r="D10" s="107"/>
      <c r="E10" s="146"/>
      <c r="F10" s="146"/>
      <c r="G10" s="146"/>
      <c r="H10" s="146"/>
      <c r="I10" s="146"/>
      <c r="J10" s="146"/>
    </row>
    <row r="11" spans="1:10">
      <c r="A11" s="129"/>
      <c r="C11" s="146"/>
      <c r="D11" s="107"/>
      <c r="E11" s="146"/>
      <c r="F11" s="146"/>
      <c r="G11" s="146"/>
      <c r="H11" s="146"/>
      <c r="I11" s="146"/>
      <c r="J11" s="146"/>
    </row>
    <row r="12" spans="1:10" ht="17.25" customHeight="1">
      <c r="A12" s="129"/>
      <c r="C12" s="146"/>
      <c r="D12" s="107"/>
      <c r="E12" s="146"/>
      <c r="F12" s="146"/>
      <c r="G12" s="146"/>
      <c r="H12" s="146"/>
      <c r="I12" s="146"/>
      <c r="J12" s="146"/>
    </row>
    <row r="13" spans="1:10">
      <c r="A13" s="129"/>
      <c r="C13" s="146"/>
      <c r="E13" s="146"/>
      <c r="F13" s="146"/>
      <c r="G13" s="146"/>
      <c r="H13" s="146"/>
      <c r="I13" s="146"/>
      <c r="J13" s="146"/>
    </row>
    <row r="14" spans="1:10">
      <c r="A14" s="129"/>
      <c r="C14" s="129"/>
      <c r="D14" s="129"/>
      <c r="E14" s="129"/>
      <c r="F14" s="129"/>
      <c r="G14" s="129"/>
      <c r="H14" s="129"/>
      <c r="I14" s="129"/>
      <c r="J14" s="129"/>
    </row>
    <row r="15" spans="1:10">
      <c r="A15" s="129" t="s">
        <v>18</v>
      </c>
      <c r="C15" s="129"/>
      <c r="E15" s="129"/>
      <c r="F15" s="129"/>
      <c r="G15" s="129"/>
      <c r="H15" s="129"/>
      <c r="I15" s="129"/>
      <c r="J15" s="129"/>
    </row>
    <row r="16" spans="1:10">
      <c r="A16" s="129"/>
      <c r="C16" s="129"/>
      <c r="E16" s="129"/>
      <c r="F16" s="129"/>
      <c r="G16" s="129"/>
      <c r="H16" s="129"/>
      <c r="I16" s="129"/>
      <c r="J16" s="129"/>
    </row>
    <row r="17" spans="1:10">
      <c r="A17" s="129"/>
      <c r="C17" s="129"/>
      <c r="D17" s="129"/>
      <c r="E17" s="129"/>
      <c r="F17" s="129"/>
      <c r="G17" s="129"/>
      <c r="H17" s="129"/>
      <c r="I17" s="129"/>
      <c r="J17" s="129"/>
    </row>
    <row r="18" spans="1:10">
      <c r="A18" s="129"/>
      <c r="E18" s="129"/>
    </row>
    <row r="19" spans="1:10">
      <c r="A19" s="129" t="s">
        <v>96</v>
      </c>
      <c r="C19" s="129"/>
      <c r="E19" s="129"/>
    </row>
    <row r="20" spans="1:10">
      <c r="A20" s="129"/>
      <c r="E20" s="129"/>
    </row>
    <row r="21" spans="1:10">
      <c r="A21" s="129"/>
      <c r="E21" s="129"/>
    </row>
    <row r="22" spans="1:10">
      <c r="A22" s="129" t="s">
        <v>97</v>
      </c>
      <c r="E22" s="129"/>
    </row>
    <row r="23" spans="1:10">
      <c r="A23" s="129"/>
      <c r="E23" s="129"/>
    </row>
    <row r="24" spans="1:10">
      <c r="A24" s="129"/>
      <c r="E24" s="129"/>
    </row>
    <row r="25" spans="1:10">
      <c r="A25" s="129"/>
      <c r="E25" s="129"/>
    </row>
    <row r="26" spans="1:10" ht="18" customHeight="1">
      <c r="A26" s="129" t="s">
        <v>98</v>
      </c>
      <c r="C26" s="129"/>
    </row>
    <row r="27" spans="1:10">
      <c r="A27" s="129"/>
      <c r="E27" s="129"/>
      <c r="F27" s="129"/>
    </row>
    <row r="28" spans="1:10">
      <c r="A28" s="129"/>
      <c r="E28" s="129"/>
    </row>
    <row r="29" spans="1:10">
      <c r="A29" s="129"/>
      <c r="C29" s="129"/>
      <c r="D29" s="129"/>
      <c r="E29" s="129"/>
    </row>
    <row r="30" spans="1:10">
      <c r="A30" s="129"/>
      <c r="E30" s="129"/>
    </row>
    <row r="31" spans="1:10">
      <c r="A31" s="129" t="s">
        <v>99</v>
      </c>
      <c r="C31" s="146"/>
    </row>
    <row r="32" spans="1:10">
      <c r="A32" s="129"/>
      <c r="C32" s="146"/>
      <c r="E32" s="129"/>
    </row>
    <row r="33" spans="1:11">
      <c r="A33" s="129"/>
      <c r="E33" s="129"/>
    </row>
    <row r="34" spans="1:11">
      <c r="A34" s="129"/>
      <c r="E34" s="129"/>
    </row>
    <row r="35" spans="1:11">
      <c r="A35" s="129"/>
      <c r="C35" s="129"/>
      <c r="E35" s="129"/>
    </row>
    <row r="36" spans="1:11">
      <c r="A36" s="129" t="s">
        <v>100</v>
      </c>
      <c r="D36" s="129" t="s">
        <v>101</v>
      </c>
      <c r="F36" s="107"/>
      <c r="G36" s="107"/>
      <c r="H36" s="107"/>
      <c r="I36" s="107"/>
      <c r="J36" s="107"/>
      <c r="K36" s="107"/>
    </row>
    <row r="37" spans="1:11">
      <c r="A37" s="129"/>
      <c r="E37" s="129"/>
    </row>
    <row r="38" spans="1:11">
      <c r="A38" s="129"/>
      <c r="E38" s="129"/>
    </row>
    <row r="39" spans="1:11">
      <c r="A39" s="129"/>
      <c r="E39" s="129"/>
    </row>
    <row r="40" spans="1:11">
      <c r="A40" s="129"/>
      <c r="E40" s="129"/>
    </row>
    <row r="41" spans="1:11">
      <c r="A41" s="129"/>
      <c r="E41" s="129"/>
    </row>
    <row r="42" spans="1:11">
      <c r="A42" s="129"/>
      <c r="E42" s="129"/>
    </row>
    <row r="43" spans="1:11">
      <c r="A43" s="129"/>
      <c r="E43" s="129"/>
    </row>
    <row r="44" spans="1:11">
      <c r="A44" s="129"/>
      <c r="E44" s="129"/>
    </row>
    <row r="45" spans="1:11"/>
    <row r="46" spans="1:11"/>
    <row r="47" spans="1:11"/>
    <row r="48" spans="1:11"/>
    <row r="49"/>
    <row r="50"/>
    <row r="51"/>
    <row r="52"/>
    <row r="53"/>
    <row r="54"/>
    <row r="55"/>
    <row r="56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82" hidden="1"/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4:G73"/>
  <sheetViews>
    <sheetView workbookViewId="0"/>
  </sheetViews>
  <sheetFormatPr defaultColWidth="8.85546875" defaultRowHeight="15"/>
  <cols>
    <col min="1" max="1" width="29.42578125" style="3" customWidth="1"/>
    <col min="2" max="7" width="13.140625" style="3" customWidth="1"/>
    <col min="8" max="16384" width="8.85546875" style="3"/>
  </cols>
  <sheetData>
    <row r="4" spans="1:7">
      <c r="A4" s="6" t="s">
        <v>69</v>
      </c>
    </row>
    <row r="7" spans="1:7">
      <c r="A7" s="8" t="s">
        <v>91</v>
      </c>
    </row>
    <row r="10" spans="1:7" ht="43.5" thickBot="1">
      <c r="A10" s="12" t="str">
        <f>CPF!B5</f>
        <v>30 юни 2018 г.</v>
      </c>
      <c r="B10" s="32" t="s">
        <v>70</v>
      </c>
      <c r="C10" s="32" t="s">
        <v>71</v>
      </c>
      <c r="D10" s="32" t="s">
        <v>72</v>
      </c>
      <c r="E10" s="31" t="s">
        <v>73</v>
      </c>
      <c r="F10" s="31" t="s">
        <v>74</v>
      </c>
      <c r="G10" s="32" t="s">
        <v>75</v>
      </c>
    </row>
    <row r="11" spans="1:7">
      <c r="A11" s="8"/>
      <c r="B11" s="23" t="s">
        <v>15</v>
      </c>
      <c r="C11" s="23" t="s">
        <v>15</v>
      </c>
      <c r="D11" s="23" t="s">
        <v>15</v>
      </c>
      <c r="E11" s="23" t="s">
        <v>15</v>
      </c>
      <c r="F11" s="23" t="s">
        <v>15</v>
      </c>
      <c r="G11" s="23" t="s">
        <v>15</v>
      </c>
    </row>
    <row r="12" spans="1:7">
      <c r="A12" s="9"/>
      <c r="B12" s="27"/>
      <c r="C12" s="27"/>
      <c r="D12" s="27"/>
      <c r="E12" s="27"/>
      <c r="F12" s="27"/>
      <c r="G12" s="27"/>
    </row>
    <row r="13" spans="1:7">
      <c r="A13" s="17" t="s">
        <v>76</v>
      </c>
      <c r="B13" s="13"/>
      <c r="C13" s="13"/>
      <c r="D13" s="13"/>
      <c r="E13" s="45"/>
      <c r="F13" s="13"/>
      <c r="G13" s="45"/>
    </row>
    <row r="14" spans="1:7">
      <c r="A14" s="17" t="s">
        <v>77</v>
      </c>
      <c r="B14" s="13"/>
      <c r="C14" s="13"/>
      <c r="D14" s="13"/>
      <c r="E14" s="13"/>
      <c r="F14" s="13"/>
      <c r="G14" s="13"/>
    </row>
    <row r="15" spans="1:7" ht="15.75" thickBot="1">
      <c r="A15" s="17" t="s">
        <v>28</v>
      </c>
      <c r="B15" s="28"/>
      <c r="C15" s="28"/>
      <c r="D15" s="28"/>
      <c r="E15" s="28"/>
      <c r="F15" s="28"/>
      <c r="G15" s="28"/>
    </row>
    <row r="16" spans="1:7" ht="15.75" thickBot="1">
      <c r="A16" s="9"/>
      <c r="B16" s="46">
        <f t="shared" ref="B16:G16" si="0">SUM(B13:B15)</f>
        <v>0</v>
      </c>
      <c r="C16" s="46">
        <f t="shared" si="0"/>
        <v>0</v>
      </c>
      <c r="D16" s="46">
        <f t="shared" si="0"/>
        <v>0</v>
      </c>
      <c r="E16" s="46">
        <f t="shared" si="0"/>
        <v>0</v>
      </c>
      <c r="F16" s="46">
        <f t="shared" si="0"/>
        <v>0</v>
      </c>
      <c r="G16" s="46">
        <f t="shared" si="0"/>
        <v>0</v>
      </c>
    </row>
    <row r="17" spans="1:7" ht="15.75" thickTop="1"/>
    <row r="20" spans="1:7" ht="43.5" thickBot="1">
      <c r="A20" s="12" t="str">
        <f>CPF!D5</f>
        <v>31 декември 2017 г.</v>
      </c>
      <c r="B20" s="32" t="s">
        <v>70</v>
      </c>
      <c r="C20" s="32" t="s">
        <v>71</v>
      </c>
      <c r="D20" s="32" t="s">
        <v>72</v>
      </c>
      <c r="E20" s="31" t="s">
        <v>73</v>
      </c>
      <c r="F20" s="31" t="s">
        <v>74</v>
      </c>
      <c r="G20" s="32" t="s">
        <v>75</v>
      </c>
    </row>
    <row r="21" spans="1:7">
      <c r="A21" s="8"/>
      <c r="B21" s="23" t="s">
        <v>15</v>
      </c>
      <c r="C21" s="23" t="s">
        <v>15</v>
      </c>
      <c r="D21" s="23" t="s">
        <v>15</v>
      </c>
      <c r="E21" s="23" t="s">
        <v>15</v>
      </c>
      <c r="F21" s="23" t="s">
        <v>15</v>
      </c>
      <c r="G21" s="23" t="s">
        <v>15</v>
      </c>
    </row>
    <row r="22" spans="1:7">
      <c r="A22" s="9"/>
      <c r="B22" s="27"/>
      <c r="C22" s="27"/>
      <c r="D22" s="27"/>
      <c r="E22" s="27"/>
      <c r="F22" s="27"/>
      <c r="G22" s="27"/>
    </row>
    <row r="23" spans="1:7">
      <c r="A23" s="17" t="s">
        <v>76</v>
      </c>
      <c r="B23" s="13">
        <v>1677997</v>
      </c>
      <c r="C23" s="13">
        <v>1858514</v>
      </c>
      <c r="D23" s="13">
        <v>73057</v>
      </c>
      <c r="E23" s="45">
        <v>175345</v>
      </c>
      <c r="F23" s="13">
        <v>520878</v>
      </c>
      <c r="G23" s="45">
        <v>1089234</v>
      </c>
    </row>
    <row r="24" spans="1:7">
      <c r="A24" s="17" t="s">
        <v>77</v>
      </c>
      <c r="B24" s="13">
        <v>1720425</v>
      </c>
      <c r="C24" s="13">
        <v>1720425</v>
      </c>
      <c r="D24" s="13">
        <v>1398140</v>
      </c>
      <c r="E24" s="13">
        <v>80738</v>
      </c>
      <c r="F24" s="13">
        <v>51427</v>
      </c>
      <c r="G24" s="13">
        <v>190120</v>
      </c>
    </row>
    <row r="25" spans="1:7" ht="15.75" thickBot="1">
      <c r="A25" s="17" t="s">
        <v>28</v>
      </c>
      <c r="B25" s="28">
        <v>428323</v>
      </c>
      <c r="C25" s="28">
        <v>428323</v>
      </c>
      <c r="D25" s="28">
        <v>406347</v>
      </c>
      <c r="E25" s="28" t="s">
        <v>40</v>
      </c>
      <c r="F25" s="28">
        <v>21976</v>
      </c>
      <c r="G25" s="28" t="s">
        <v>40</v>
      </c>
    </row>
    <row r="26" spans="1:7" ht="15.75" thickBot="1">
      <c r="A26" s="9"/>
      <c r="B26" s="46">
        <f t="shared" ref="B26:G26" si="1">SUM(B23:B25)</f>
        <v>3826745</v>
      </c>
      <c r="C26" s="46">
        <f t="shared" si="1"/>
        <v>4007262</v>
      </c>
      <c r="D26" s="46">
        <f t="shared" si="1"/>
        <v>1877544</v>
      </c>
      <c r="E26" s="46">
        <f t="shared" si="1"/>
        <v>256083</v>
      </c>
      <c r="F26" s="46">
        <f t="shared" si="1"/>
        <v>594281</v>
      </c>
      <c r="G26" s="46">
        <f t="shared" si="1"/>
        <v>1279354</v>
      </c>
    </row>
    <row r="27" spans="1:7" ht="15.75" thickTop="1"/>
    <row r="30" spans="1:7">
      <c r="A30" s="8" t="s">
        <v>90</v>
      </c>
    </row>
    <row r="33" spans="1:5" ht="60.75" thickBot="1">
      <c r="A33" s="6" t="str">
        <f>A10</f>
        <v>30 юни 2018 г.</v>
      </c>
      <c r="B33" s="5" t="s">
        <v>78</v>
      </c>
      <c r="C33" s="5" t="s">
        <v>79</v>
      </c>
      <c r="D33" s="5" t="s">
        <v>80</v>
      </c>
      <c r="E33" s="5"/>
    </row>
    <row r="34" spans="1:5">
      <c r="B34" s="47" t="s">
        <v>81</v>
      </c>
      <c r="C34" s="23" t="s">
        <v>15</v>
      </c>
      <c r="D34" s="23" t="s">
        <v>15</v>
      </c>
      <c r="E34" s="5"/>
    </row>
    <row r="36" spans="1:5">
      <c r="A36" s="3" t="s">
        <v>82</v>
      </c>
      <c r="B36" s="48"/>
      <c r="C36" s="7"/>
      <c r="D36" s="7"/>
    </row>
    <row r="37" spans="1:5">
      <c r="A37" s="3" t="s">
        <v>82</v>
      </c>
      <c r="B37" s="48"/>
      <c r="C37" s="7"/>
      <c r="D37" s="7"/>
    </row>
    <row r="38" spans="1:5">
      <c r="B38" s="22"/>
      <c r="C38" s="7"/>
      <c r="D38" s="7"/>
    </row>
    <row r="39" spans="1:5">
      <c r="A39" s="3" t="s">
        <v>83</v>
      </c>
      <c r="B39" s="22"/>
      <c r="C39" s="7"/>
      <c r="D39" s="7"/>
    </row>
    <row r="40" spans="1:5">
      <c r="A40" s="3" t="s">
        <v>83</v>
      </c>
      <c r="B40" s="22"/>
      <c r="C40" s="7"/>
      <c r="D40" s="7"/>
    </row>
    <row r="41" spans="1:5">
      <c r="B41" s="21"/>
      <c r="C41" s="7"/>
      <c r="D41" s="7"/>
    </row>
    <row r="42" spans="1:5">
      <c r="B42" s="21"/>
    </row>
    <row r="43" spans="1:5" ht="60.75" thickBot="1">
      <c r="A43" s="6" t="str">
        <f>A20</f>
        <v>31 декември 2017 г.</v>
      </c>
      <c r="B43" s="5" t="s">
        <v>78</v>
      </c>
      <c r="C43" s="5" t="s">
        <v>79</v>
      </c>
      <c r="D43" s="5" t="s">
        <v>80</v>
      </c>
    </row>
    <row r="44" spans="1:5">
      <c r="B44" s="47" t="s">
        <v>81</v>
      </c>
      <c r="C44" s="23" t="s">
        <v>15</v>
      </c>
      <c r="D44" s="23" t="s">
        <v>15</v>
      </c>
    </row>
    <row r="46" spans="1:5">
      <c r="A46" s="3" t="s">
        <v>82</v>
      </c>
      <c r="B46" s="48">
        <v>1E-3</v>
      </c>
      <c r="C46" s="7">
        <v>-277</v>
      </c>
      <c r="D46" s="7">
        <v>-277</v>
      </c>
    </row>
    <row r="47" spans="1:5">
      <c r="A47" s="3" t="s">
        <v>82</v>
      </c>
      <c r="B47" s="48">
        <v>-1E-3</v>
      </c>
      <c r="C47" s="7">
        <v>277</v>
      </c>
      <c r="D47" s="7">
        <v>277</v>
      </c>
    </row>
    <row r="48" spans="1:5">
      <c r="B48" s="22"/>
      <c r="C48" s="7"/>
      <c r="D48" s="7"/>
    </row>
    <row r="49" spans="1:6">
      <c r="A49" s="3" t="s">
        <v>83</v>
      </c>
      <c r="B49" s="22">
        <v>1E-4</v>
      </c>
      <c r="C49" s="7">
        <v>-8</v>
      </c>
      <c r="D49" s="7">
        <v>-8</v>
      </c>
    </row>
    <row r="50" spans="1:6">
      <c r="A50" s="3" t="s">
        <v>83</v>
      </c>
      <c r="B50" s="22">
        <v>-1E-4</v>
      </c>
      <c r="C50" s="7">
        <v>8</v>
      </c>
      <c r="D50" s="7">
        <v>8</v>
      </c>
    </row>
    <row r="54" spans="1:6">
      <c r="A54" s="6" t="s">
        <v>89</v>
      </c>
    </row>
    <row r="57" spans="1:6" ht="33" customHeight="1" thickBot="1">
      <c r="A57" s="49" t="str">
        <f>A10</f>
        <v>30 юни 2018 г.</v>
      </c>
      <c r="B57" s="219" t="s">
        <v>84</v>
      </c>
      <c r="C57" s="219"/>
      <c r="E57" s="219" t="s">
        <v>85</v>
      </c>
      <c r="F57" s="219"/>
    </row>
    <row r="58" spans="1:6" ht="45.75" thickBot="1">
      <c r="B58" s="24" t="s">
        <v>86</v>
      </c>
      <c r="C58" s="50" t="s">
        <v>19</v>
      </c>
      <c r="E58" s="24" t="s">
        <v>86</v>
      </c>
      <c r="F58" s="50" t="s">
        <v>19</v>
      </c>
    </row>
    <row r="59" spans="1:6">
      <c r="B59" s="23" t="s">
        <v>15</v>
      </c>
      <c r="C59" s="23" t="s">
        <v>15</v>
      </c>
      <c r="E59" s="23" t="s">
        <v>15</v>
      </c>
      <c r="F59" s="23" t="s">
        <v>15</v>
      </c>
    </row>
    <row r="60" spans="1:6">
      <c r="B60" s="20"/>
      <c r="C60" s="20"/>
      <c r="E60" s="20"/>
      <c r="F60" s="20"/>
    </row>
    <row r="61" spans="1:6">
      <c r="A61" s="17" t="s">
        <v>87</v>
      </c>
      <c r="B61" s="2"/>
      <c r="C61" s="2"/>
      <c r="D61" s="51"/>
      <c r="E61" s="2"/>
      <c r="F61" s="2"/>
    </row>
    <row r="62" spans="1:6">
      <c r="A62" s="25" t="s">
        <v>88</v>
      </c>
      <c r="B62" s="2"/>
      <c r="C62" s="2"/>
      <c r="D62" s="13"/>
      <c r="E62" s="2"/>
      <c r="F62" s="2"/>
    </row>
    <row r="65" spans="1:6" ht="32.25" customHeight="1" thickBot="1">
      <c r="A65" s="49" t="str">
        <f>A20</f>
        <v>31 декември 2017 г.</v>
      </c>
      <c r="B65" s="219" t="s">
        <v>84</v>
      </c>
      <c r="C65" s="219"/>
      <c r="E65" s="219" t="s">
        <v>85</v>
      </c>
      <c r="F65" s="219"/>
    </row>
    <row r="66" spans="1:6" ht="45.75" thickBot="1">
      <c r="B66" s="24" t="s">
        <v>86</v>
      </c>
      <c r="C66" s="50" t="s">
        <v>19</v>
      </c>
      <c r="E66" s="24" t="s">
        <v>86</v>
      </c>
      <c r="F66" s="50" t="s">
        <v>19</v>
      </c>
    </row>
    <row r="67" spans="1:6">
      <c r="B67" s="23" t="s">
        <v>15</v>
      </c>
      <c r="C67" s="23" t="s">
        <v>15</v>
      </c>
      <c r="E67" s="23" t="s">
        <v>15</v>
      </c>
      <c r="F67" s="23" t="s">
        <v>15</v>
      </c>
    </row>
    <row r="68" spans="1:6">
      <c r="B68" s="20"/>
      <c r="C68" s="20"/>
      <c r="E68" s="20"/>
      <c r="F68" s="20"/>
    </row>
    <row r="69" spans="1:6">
      <c r="A69" s="17" t="s">
        <v>87</v>
      </c>
      <c r="B69" s="2">
        <v>251</v>
      </c>
      <c r="C69" s="2">
        <v>251</v>
      </c>
      <c r="D69" s="51"/>
      <c r="E69" s="2">
        <v>-251</v>
      </c>
      <c r="F69" s="2">
        <v>-251</v>
      </c>
    </row>
    <row r="70" spans="1:6">
      <c r="A70" s="25" t="s">
        <v>88</v>
      </c>
      <c r="B70" s="2">
        <v>-1351</v>
      </c>
      <c r="C70" s="2">
        <v>-1351</v>
      </c>
      <c r="D70" s="13"/>
      <c r="E70" s="2">
        <v>1351</v>
      </c>
      <c r="F70" s="2">
        <v>1351</v>
      </c>
    </row>
    <row r="73" spans="1:6">
      <c r="A73" s="8"/>
    </row>
  </sheetData>
  <mergeCells count="4">
    <mergeCell ref="B57:C57"/>
    <mergeCell ref="E57:F57"/>
    <mergeCell ref="B65:C65"/>
    <mergeCell ref="E65:F65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21"/>
  <sheetViews>
    <sheetView workbookViewId="0">
      <selection activeCell="K17" sqref="K17"/>
    </sheetView>
  </sheetViews>
  <sheetFormatPr defaultColWidth="9.140625" defaultRowHeight="12.75"/>
  <cols>
    <col min="1" max="1" width="41.140625" style="52" customWidth="1"/>
    <col min="2" max="2" width="14.5703125" style="52" customWidth="1"/>
    <col min="3" max="3" width="9.85546875" style="52" customWidth="1"/>
    <col min="4" max="4" width="9.140625" style="52"/>
    <col min="5" max="5" width="14.5703125" style="52" customWidth="1"/>
    <col min="6" max="6" width="9.85546875" style="52" customWidth="1"/>
    <col min="7" max="16384" width="9.140625" style="52"/>
  </cols>
  <sheetData>
    <row r="3" spans="1:6">
      <c r="A3" s="66" t="s">
        <v>111</v>
      </c>
      <c r="B3" s="62"/>
      <c r="C3" s="62"/>
      <c r="E3" s="62"/>
      <c r="F3" s="62"/>
    </row>
    <row r="4" spans="1:6">
      <c r="A4" s="66"/>
      <c r="B4" s="62"/>
      <c r="C4" s="62"/>
      <c r="E4" s="62"/>
      <c r="F4" s="62"/>
    </row>
    <row r="5" spans="1:6">
      <c r="A5" s="66"/>
      <c r="B5" s="62"/>
      <c r="C5" s="62"/>
      <c r="E5" s="62"/>
      <c r="F5" s="62"/>
    </row>
    <row r="6" spans="1:6" ht="17.25" customHeight="1">
      <c r="A6" s="222" t="s">
        <v>109</v>
      </c>
      <c r="B6" s="220" t="s">
        <v>112</v>
      </c>
      <c r="C6" s="220"/>
      <c r="E6" s="220" t="s">
        <v>85</v>
      </c>
      <c r="F6" s="220"/>
    </row>
    <row r="7" spans="1:6" ht="12.75" customHeight="1" thickBot="1">
      <c r="A7" s="222"/>
      <c r="B7" s="221"/>
      <c r="C7" s="221"/>
      <c r="E7" s="221"/>
      <c r="F7" s="221"/>
    </row>
    <row r="8" spans="1:6" ht="32.25" customHeight="1">
      <c r="A8" s="83"/>
      <c r="B8" s="84" t="s">
        <v>86</v>
      </c>
      <c r="C8" s="84" t="s">
        <v>19</v>
      </c>
      <c r="E8" s="84" t="s">
        <v>86</v>
      </c>
      <c r="F8" s="84" t="s">
        <v>19</v>
      </c>
    </row>
    <row r="9" spans="1:6">
      <c r="A9" s="83"/>
      <c r="B9" s="65" t="s">
        <v>15</v>
      </c>
      <c r="C9" s="65" t="s">
        <v>15</v>
      </c>
      <c r="E9" s="65" t="s">
        <v>15</v>
      </c>
      <c r="F9" s="65" t="s">
        <v>15</v>
      </c>
    </row>
    <row r="10" spans="1:6">
      <c r="A10" s="83"/>
      <c r="B10" s="82"/>
      <c r="C10" s="82"/>
      <c r="E10" s="82"/>
      <c r="F10" s="82"/>
    </row>
    <row r="11" spans="1:6">
      <c r="A11" s="64" t="s">
        <v>87</v>
      </c>
      <c r="B11" s="58"/>
      <c r="C11" s="58"/>
      <c r="D11" s="58"/>
      <c r="E11" s="58"/>
      <c r="F11" s="58"/>
    </row>
    <row r="12" spans="1:6">
      <c r="A12" s="64" t="s">
        <v>88</v>
      </c>
      <c r="B12" s="58"/>
      <c r="C12" s="58"/>
      <c r="D12" s="58"/>
      <c r="E12" s="58"/>
      <c r="F12" s="58"/>
    </row>
    <row r="13" spans="1:6">
      <c r="A13" s="64"/>
      <c r="B13" s="56"/>
      <c r="C13" s="56"/>
      <c r="E13" s="56"/>
      <c r="F13" s="56"/>
    </row>
    <row r="15" spans="1:6" ht="17.25" customHeight="1">
      <c r="A15" s="222" t="s">
        <v>110</v>
      </c>
      <c r="B15" s="220" t="s">
        <v>112</v>
      </c>
      <c r="C15" s="220"/>
      <c r="E15" s="220" t="s">
        <v>85</v>
      </c>
      <c r="F15" s="220"/>
    </row>
    <row r="16" spans="1:6" ht="12.75" customHeight="1" thickBot="1">
      <c r="A16" s="222"/>
      <c r="B16" s="221"/>
      <c r="C16" s="221"/>
      <c r="E16" s="221"/>
      <c r="F16" s="221"/>
    </row>
    <row r="17" spans="1:6" ht="32.25" customHeight="1">
      <c r="A17" s="83"/>
      <c r="B17" s="84" t="s">
        <v>86</v>
      </c>
      <c r="C17" s="84" t="s">
        <v>19</v>
      </c>
      <c r="E17" s="84" t="s">
        <v>86</v>
      </c>
      <c r="F17" s="84" t="s">
        <v>19</v>
      </c>
    </row>
    <row r="18" spans="1:6">
      <c r="A18" s="83"/>
      <c r="B18" s="65" t="s">
        <v>15</v>
      </c>
      <c r="C18" s="65" t="s">
        <v>15</v>
      </c>
      <c r="E18" s="65" t="s">
        <v>15</v>
      </c>
      <c r="F18" s="65" t="s">
        <v>15</v>
      </c>
    </row>
    <row r="19" spans="1:6">
      <c r="A19" s="83"/>
      <c r="B19" s="68"/>
      <c r="C19" s="82"/>
      <c r="E19" s="82"/>
      <c r="F19" s="82"/>
    </row>
    <row r="20" spans="1:6">
      <c r="A20" s="64" t="s">
        <v>87</v>
      </c>
      <c r="B20" s="58">
        <v>251</v>
      </c>
      <c r="C20" s="58">
        <v>251</v>
      </c>
      <c r="D20" s="58"/>
      <c r="E20" s="58">
        <v>-251</v>
      </c>
      <c r="F20" s="58">
        <v>-251</v>
      </c>
    </row>
    <row r="21" spans="1:6">
      <c r="A21" s="64" t="s">
        <v>88</v>
      </c>
      <c r="B21" s="58">
        <v>-1351</v>
      </c>
      <c r="C21" s="58">
        <v>-1351</v>
      </c>
      <c r="D21" s="58"/>
      <c r="E21" s="58">
        <v>1351</v>
      </c>
      <c r="F21" s="58">
        <v>1351</v>
      </c>
    </row>
  </sheetData>
  <mergeCells count="6">
    <mergeCell ref="E6:F7"/>
    <mergeCell ref="A15:A16"/>
    <mergeCell ref="B15:C16"/>
    <mergeCell ref="E15:F16"/>
    <mergeCell ref="A6:A7"/>
    <mergeCell ref="B6:C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99CC"/>
  </sheetPr>
  <dimension ref="A1:L39"/>
  <sheetViews>
    <sheetView tabSelected="1" topLeftCell="A16" zoomScale="115" zoomScaleNormal="115" workbookViewId="0">
      <selection activeCell="F3" activeCellId="1" sqref="H3 F3"/>
    </sheetView>
  </sheetViews>
  <sheetFormatPr defaultColWidth="8.5703125" defaultRowHeight="15"/>
  <cols>
    <col min="1" max="1" width="34.28515625" style="97" customWidth="1"/>
    <col min="2" max="2" width="20.85546875" style="107" customWidth="1"/>
    <col min="3" max="3" width="3.42578125" style="98" customWidth="1"/>
    <col min="4" max="4" width="21.5703125" style="107" customWidth="1"/>
    <col min="5" max="5" width="13" style="96" customWidth="1"/>
    <col min="6" max="6" width="9" style="96" bestFit="1" customWidth="1"/>
    <col min="7" max="9" width="8.5703125" style="96"/>
    <col min="10" max="10" width="16.7109375" style="96" customWidth="1"/>
    <col min="11" max="11" width="8.5703125" style="96"/>
    <col min="12" max="12" width="17.5703125" style="96" customWidth="1"/>
    <col min="13" max="16384" width="8.5703125" style="96"/>
  </cols>
  <sheetData>
    <row r="1" spans="1:12" ht="29.25" customHeight="1">
      <c r="A1" s="206" t="s">
        <v>202</v>
      </c>
      <c r="B1" s="206"/>
      <c r="C1" s="206"/>
      <c r="D1" s="206"/>
    </row>
    <row r="2" spans="1:12">
      <c r="A2" s="172" t="s">
        <v>208</v>
      </c>
      <c r="B2" s="178"/>
      <c r="C2" s="178"/>
      <c r="D2" s="178"/>
    </row>
    <row r="3" spans="1:12" ht="20.25" customHeight="1">
      <c r="A3" s="99"/>
      <c r="B3" s="101" t="s">
        <v>209</v>
      </c>
      <c r="C3" s="102"/>
      <c r="D3" s="101" t="s">
        <v>210</v>
      </c>
      <c r="F3" s="225">
        <v>43101</v>
      </c>
      <c r="H3" s="225">
        <v>43101</v>
      </c>
      <c r="J3" s="167" t="s">
        <v>218</v>
      </c>
      <c r="L3" s="167" t="s">
        <v>219</v>
      </c>
    </row>
    <row r="4" spans="1:12">
      <c r="A4" s="103"/>
      <c r="B4" s="101" t="s">
        <v>35</v>
      </c>
      <c r="C4" s="102"/>
      <c r="D4" s="101" t="s">
        <v>35</v>
      </c>
    </row>
    <row r="5" spans="1:12">
      <c r="A5" s="103"/>
      <c r="B5" s="101"/>
      <c r="C5" s="102"/>
      <c r="D5" s="101"/>
    </row>
    <row r="6" spans="1:12">
      <c r="A6" s="182" t="s">
        <v>190</v>
      </c>
      <c r="B6" s="105">
        <v>2854</v>
      </c>
      <c r="C6" s="105"/>
      <c r="D6" s="105">
        <v>1538</v>
      </c>
      <c r="F6" s="96">
        <v>360</v>
      </c>
      <c r="G6" s="105"/>
      <c r="H6" s="96">
        <v>191</v>
      </c>
      <c r="J6" s="223">
        <f>+B6-F6</f>
        <v>2494</v>
      </c>
      <c r="L6" s="223">
        <f>+D6-H6</f>
        <v>1347</v>
      </c>
    </row>
    <row r="7" spans="1:12">
      <c r="A7" s="182" t="s">
        <v>199</v>
      </c>
      <c r="B7" s="105">
        <v>11</v>
      </c>
      <c r="C7" s="105"/>
      <c r="D7" s="105">
        <v>0</v>
      </c>
      <c r="G7" s="105"/>
      <c r="J7" s="223">
        <f>+B7-F7</f>
        <v>11</v>
      </c>
      <c r="L7" s="223">
        <f>+D7-H7</f>
        <v>0</v>
      </c>
    </row>
    <row r="8" spans="1:12">
      <c r="A8" s="99"/>
      <c r="B8" s="106">
        <f>SUM(B6:B7)</f>
        <v>2865</v>
      </c>
      <c r="C8" s="106"/>
      <c r="D8" s="106">
        <f>SUM(D6:D7)</f>
        <v>1538</v>
      </c>
      <c r="F8" s="167">
        <f>+F6</f>
        <v>360</v>
      </c>
      <c r="G8" s="106"/>
      <c r="H8" s="167">
        <f>+H6</f>
        <v>191</v>
      </c>
      <c r="J8" s="106">
        <f>+J6+J7</f>
        <v>2505</v>
      </c>
      <c r="L8" s="106">
        <f>+L6+L7</f>
        <v>1347</v>
      </c>
    </row>
    <row r="9" spans="1:12">
      <c r="A9" s="179"/>
      <c r="B9" s="105"/>
      <c r="C9" s="105"/>
      <c r="D9" s="105"/>
      <c r="G9" s="105"/>
    </row>
    <row r="10" spans="1:12">
      <c r="A10" s="179" t="s">
        <v>0</v>
      </c>
      <c r="B10" s="105">
        <v>-11</v>
      </c>
      <c r="C10" s="105"/>
      <c r="D10" s="105">
        <v>-5</v>
      </c>
      <c r="G10" s="105"/>
      <c r="J10" s="223">
        <f>+B10-F10</f>
        <v>-11</v>
      </c>
      <c r="L10" s="223">
        <f>+D10-H10</f>
        <v>-5</v>
      </c>
    </row>
    <row r="11" spans="1:12">
      <c r="A11" s="179" t="s">
        <v>1</v>
      </c>
      <c r="B11" s="105">
        <v>-431</v>
      </c>
      <c r="C11" s="105"/>
      <c r="D11" s="105">
        <v>-355</v>
      </c>
      <c r="F11" s="105">
        <v>-63</v>
      </c>
      <c r="G11" s="105"/>
      <c r="H11" s="105">
        <v>-48</v>
      </c>
      <c r="J11" s="223">
        <f>+B11-F11</f>
        <v>-368</v>
      </c>
      <c r="L11" s="223">
        <f>+D11-H11</f>
        <v>-307</v>
      </c>
    </row>
    <row r="12" spans="1:12">
      <c r="A12" s="179" t="s">
        <v>3</v>
      </c>
      <c r="B12" s="105">
        <v>-345</v>
      </c>
      <c r="C12" s="105"/>
      <c r="D12" s="105">
        <v>-283</v>
      </c>
      <c r="F12" s="105">
        <v>-64</v>
      </c>
      <c r="G12" s="105"/>
      <c r="H12" s="105">
        <v>-58</v>
      </c>
      <c r="J12" s="223">
        <f>+B12-F12</f>
        <v>-281</v>
      </c>
      <c r="L12" s="223">
        <f>+D12-H12</f>
        <v>-225</v>
      </c>
    </row>
    <row r="13" spans="1:12">
      <c r="A13" s="181" t="s">
        <v>166</v>
      </c>
      <c r="B13" s="105">
        <v>-48</v>
      </c>
      <c r="C13" s="105"/>
      <c r="D13" s="105">
        <v>-38</v>
      </c>
      <c r="F13" s="105">
        <v>-9</v>
      </c>
      <c r="G13" s="105"/>
      <c r="H13" s="105">
        <v>-7</v>
      </c>
      <c r="J13" s="223">
        <f>+B13-F13</f>
        <v>-39</v>
      </c>
      <c r="L13" s="223">
        <f>+D13-H13</f>
        <v>-31</v>
      </c>
    </row>
    <row r="14" spans="1:12" ht="15" customHeight="1">
      <c r="A14" s="179" t="s">
        <v>2</v>
      </c>
      <c r="B14" s="105">
        <v>-91</v>
      </c>
      <c r="C14" s="105"/>
      <c r="D14" s="105">
        <v>-89</v>
      </c>
      <c r="F14" s="105">
        <v>-17</v>
      </c>
      <c r="G14" s="105"/>
      <c r="H14" s="105">
        <v>-15</v>
      </c>
      <c r="J14" s="223">
        <f>+B14-F14</f>
        <v>-74</v>
      </c>
      <c r="L14" s="223">
        <f>+D14-H14</f>
        <v>-74</v>
      </c>
    </row>
    <row r="15" spans="1:12" s="107" customFormat="1" ht="15.75" thickBot="1">
      <c r="A15" s="179" t="s">
        <v>47</v>
      </c>
      <c r="B15" s="105">
        <v>-39</v>
      </c>
      <c r="C15" s="105"/>
      <c r="D15" s="105">
        <v>-20</v>
      </c>
      <c r="F15" s="105">
        <v>-1</v>
      </c>
      <c r="G15" s="105"/>
      <c r="J15" s="223">
        <f>+B15-F15</f>
        <v>-38</v>
      </c>
      <c r="L15" s="223">
        <f>+D15-H15</f>
        <v>-20</v>
      </c>
    </row>
    <row r="16" spans="1:12" s="107" customFormat="1" ht="28.5">
      <c r="A16" s="99" t="s">
        <v>162</v>
      </c>
      <c r="B16" s="108">
        <f>SUM(B8:B15)</f>
        <v>1900</v>
      </c>
      <c r="C16" s="109"/>
      <c r="D16" s="108">
        <f>SUM(D8:D15)</f>
        <v>748</v>
      </c>
      <c r="F16" s="108">
        <f>SUM(F8:F15)</f>
        <v>206</v>
      </c>
      <c r="H16" s="108">
        <f>SUM(H8:H15)</f>
        <v>63</v>
      </c>
      <c r="J16" s="108">
        <f>SUM(J8:J15)</f>
        <v>1694</v>
      </c>
      <c r="L16" s="108">
        <f>SUM(L8:L15)</f>
        <v>685</v>
      </c>
    </row>
    <row r="17" spans="1:12">
      <c r="A17" s="99"/>
      <c r="B17" s="105"/>
      <c r="C17" s="105"/>
      <c r="D17" s="105"/>
    </row>
    <row r="18" spans="1:12">
      <c r="A18" s="179" t="s">
        <v>4</v>
      </c>
      <c r="B18" s="105">
        <v>32</v>
      </c>
      <c r="C18" s="105"/>
      <c r="D18" s="105">
        <v>1</v>
      </c>
      <c r="J18" s="223">
        <f>+B18-F18</f>
        <v>32</v>
      </c>
      <c r="L18" s="223">
        <f>+D18-H18</f>
        <v>1</v>
      </c>
    </row>
    <row r="19" spans="1:12" ht="15.75" thickBot="1">
      <c r="A19" s="179" t="s">
        <v>5</v>
      </c>
      <c r="B19" s="105">
        <v>-16</v>
      </c>
      <c r="C19" s="105"/>
      <c r="D19" s="105">
        <v>-13</v>
      </c>
      <c r="F19" s="105">
        <v>-2</v>
      </c>
      <c r="H19" s="105">
        <v>-2</v>
      </c>
      <c r="J19" s="223">
        <f>+B19-F19</f>
        <v>-14</v>
      </c>
      <c r="L19" s="223">
        <f>+D19-H19</f>
        <v>-11</v>
      </c>
    </row>
    <row r="20" spans="1:12" ht="15.75" thickBot="1">
      <c r="A20" s="99" t="s">
        <v>163</v>
      </c>
      <c r="B20" s="108">
        <f>SUM(B16:B19)</f>
        <v>1916</v>
      </c>
      <c r="C20" s="109"/>
      <c r="D20" s="108">
        <f>SUM(D16:D19)</f>
        <v>736</v>
      </c>
      <c r="F20" s="108">
        <f>SUM(F16:F19)</f>
        <v>204</v>
      </c>
      <c r="H20" s="108">
        <f>SUM(H16:H19)</f>
        <v>61</v>
      </c>
      <c r="J20" s="108">
        <f>SUM(J16:J19)</f>
        <v>1712</v>
      </c>
      <c r="L20" s="108">
        <f>SUM(L16:L19)</f>
        <v>675</v>
      </c>
    </row>
    <row r="21" spans="1:12" ht="30.75" thickBot="1">
      <c r="A21" s="179" t="s">
        <v>165</v>
      </c>
      <c r="B21" s="110">
        <v>-192</v>
      </c>
      <c r="C21" s="105"/>
      <c r="D21" s="110">
        <v>-29</v>
      </c>
      <c r="F21" s="110">
        <v>-20</v>
      </c>
      <c r="H21" s="110">
        <v>-6</v>
      </c>
      <c r="J21" s="223">
        <v>-172</v>
      </c>
      <c r="L21" s="108">
        <f>+D21-H21</f>
        <v>-23</v>
      </c>
    </row>
    <row r="22" spans="1:12" ht="29.25" thickBot="1">
      <c r="A22" s="99" t="s">
        <v>164</v>
      </c>
      <c r="B22" s="111">
        <f>SUM(B20:B21)</f>
        <v>1724</v>
      </c>
      <c r="C22" s="109"/>
      <c r="D22" s="111">
        <f>SUM(D20:D21)</f>
        <v>707</v>
      </c>
      <c r="F22" s="111">
        <f>SUM(F20:F21)</f>
        <v>184</v>
      </c>
      <c r="H22" s="111">
        <f>SUM(H20:H21)</f>
        <v>55</v>
      </c>
      <c r="J22" s="111">
        <f>SUM(J20:J21)</f>
        <v>1540</v>
      </c>
      <c r="L22" s="111">
        <f>SUM(L20:L21)</f>
        <v>652</v>
      </c>
    </row>
    <row r="23" spans="1:12">
      <c r="A23" s="99"/>
      <c r="B23" s="112"/>
      <c r="C23" s="109"/>
      <c r="D23" s="112"/>
    </row>
    <row r="24" spans="1:12">
      <c r="A24" s="99" t="s">
        <v>154</v>
      </c>
      <c r="B24" s="109"/>
      <c r="C24" s="113"/>
      <c r="D24" s="114"/>
    </row>
    <row r="25" spans="1:12" ht="42.75">
      <c r="A25" s="99" t="s">
        <v>36</v>
      </c>
      <c r="B25" s="109"/>
      <c r="C25" s="109"/>
      <c r="D25" s="105"/>
    </row>
    <row r="26" spans="1:12" ht="30">
      <c r="A26" s="115" t="s">
        <v>143</v>
      </c>
      <c r="B26" s="105"/>
      <c r="C26" s="109"/>
      <c r="D26" s="116"/>
    </row>
    <row r="27" spans="1:12" ht="30.75" thickBot="1">
      <c r="A27" s="115" t="s">
        <v>147</v>
      </c>
      <c r="B27" s="105"/>
      <c r="C27" s="109"/>
      <c r="D27" s="116"/>
    </row>
    <row r="28" spans="1:12" ht="45" hidden="1">
      <c r="A28" s="115" t="s">
        <v>144</v>
      </c>
      <c r="B28" s="105"/>
      <c r="C28" s="109"/>
      <c r="D28" s="105"/>
    </row>
    <row r="29" spans="1:12" ht="30" hidden="1">
      <c r="A29" s="179" t="s">
        <v>37</v>
      </c>
      <c r="B29" s="105"/>
      <c r="C29" s="105"/>
      <c r="D29" s="105"/>
    </row>
    <row r="30" spans="1:12" ht="60.75" hidden="1" thickBot="1">
      <c r="A30" s="179" t="s">
        <v>38</v>
      </c>
      <c r="B30" s="105"/>
      <c r="C30" s="105"/>
      <c r="D30" s="105"/>
    </row>
    <row r="31" spans="1:12" ht="29.25" thickBot="1">
      <c r="A31" s="99" t="s">
        <v>146</v>
      </c>
      <c r="B31" s="117">
        <f>SUM(B26:B30)</f>
        <v>0</v>
      </c>
      <c r="C31" s="109"/>
      <c r="D31" s="117">
        <f>SUM(D26:D30)</f>
        <v>0</v>
      </c>
    </row>
    <row r="32" spans="1:12" ht="29.25" thickBot="1">
      <c r="A32" s="99" t="s">
        <v>103</v>
      </c>
      <c r="B32" s="118">
        <f>B22+B31</f>
        <v>1724</v>
      </c>
      <c r="C32" s="113"/>
      <c r="D32" s="118">
        <f>D22+D31</f>
        <v>707</v>
      </c>
      <c r="F32" s="118">
        <f>F22+F31</f>
        <v>184</v>
      </c>
      <c r="H32" s="118">
        <f>H22+H31</f>
        <v>55</v>
      </c>
      <c r="J32" s="118">
        <f>J22+J31</f>
        <v>1540</v>
      </c>
      <c r="L32" s="118">
        <f>L22+L31</f>
        <v>652</v>
      </c>
    </row>
    <row r="33" spans="1:4" ht="15.75" thickTop="1">
      <c r="A33" s="99"/>
      <c r="B33" s="112"/>
      <c r="C33" s="113"/>
      <c r="D33" s="112"/>
    </row>
    <row r="34" spans="1:4">
      <c r="A34" s="99"/>
      <c r="B34" s="112"/>
      <c r="C34" s="113"/>
      <c r="D34" s="112"/>
    </row>
    <row r="35" spans="1:4">
      <c r="A35" s="99"/>
      <c r="B35" s="112"/>
      <c r="C35" s="113"/>
      <c r="D35" s="112"/>
    </row>
    <row r="36" spans="1:4">
      <c r="A36" s="120" t="s">
        <v>192</v>
      </c>
      <c r="B36" s="207" t="s">
        <v>151</v>
      </c>
      <c r="C36" s="207"/>
      <c r="D36" s="207"/>
    </row>
    <row r="37" spans="1:4">
      <c r="A37" s="120" t="s">
        <v>152</v>
      </c>
      <c r="B37" s="208" t="s">
        <v>17</v>
      </c>
      <c r="C37" s="208"/>
      <c r="D37" s="208"/>
    </row>
    <row r="38" spans="1:4">
      <c r="A38" s="121"/>
      <c r="B38" s="122"/>
      <c r="C38" s="123"/>
      <c r="D38" s="96"/>
    </row>
    <row r="39" spans="1:4">
      <c r="A39" s="205"/>
      <c r="B39" s="205"/>
      <c r="C39" s="205"/>
      <c r="D39" s="205"/>
    </row>
  </sheetData>
  <mergeCells count="4">
    <mergeCell ref="A39:D39"/>
    <mergeCell ref="A1:D1"/>
    <mergeCell ref="B36:D36"/>
    <mergeCell ref="B37:D37"/>
  </mergeCell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99CC"/>
  </sheetPr>
  <dimension ref="A1:K64"/>
  <sheetViews>
    <sheetView view="pageBreakPreview" topLeftCell="A15" zoomScale="115" zoomScaleNormal="100" zoomScaleSheetLayoutView="115" workbookViewId="0">
      <selection activeCell="B54" sqref="B54"/>
    </sheetView>
  </sheetViews>
  <sheetFormatPr defaultColWidth="8.85546875" defaultRowHeight="15"/>
  <cols>
    <col min="1" max="1" width="57.28515625" style="155" customWidth="1"/>
    <col min="2" max="2" width="11.7109375" style="156" customWidth="1"/>
    <col min="3" max="3" width="2.42578125" style="156" customWidth="1"/>
    <col min="4" max="4" width="13.7109375" style="156" customWidth="1"/>
    <col min="5" max="5" width="1.85546875" style="107" customWidth="1"/>
    <col min="6" max="6" width="15.85546875" style="3" customWidth="1"/>
    <col min="7" max="7" width="4.140625" style="3" customWidth="1"/>
    <col min="8" max="8" width="9.42578125" style="3" bestFit="1" customWidth="1"/>
    <col min="9" max="16384" width="8.85546875" style="3"/>
  </cols>
  <sheetData>
    <row r="1" spans="1:6">
      <c r="A1" s="209" t="s">
        <v>205</v>
      </c>
      <c r="B1" s="209"/>
      <c r="C1" s="209"/>
      <c r="D1" s="209"/>
      <c r="E1" s="209"/>
    </row>
    <row r="2" spans="1:6">
      <c r="A2" s="212" t="s">
        <v>212</v>
      </c>
      <c r="B2" s="212"/>
      <c r="C2" s="212"/>
      <c r="D2" s="212"/>
      <c r="E2" s="212"/>
      <c r="F2" s="212"/>
    </row>
    <row r="3" spans="1:6">
      <c r="A3" s="101"/>
      <c r="B3" s="177"/>
      <c r="C3" s="177"/>
      <c r="D3" s="177"/>
      <c r="E3" s="177"/>
    </row>
    <row r="4" spans="1:6">
      <c r="A4" s="210"/>
      <c r="B4" s="211"/>
      <c r="C4" s="211"/>
      <c r="D4" s="211"/>
      <c r="E4" s="211"/>
    </row>
    <row r="5" spans="1:6" ht="27.75" customHeight="1" thickBot="1">
      <c r="A5" s="100"/>
      <c r="B5" s="147" t="s">
        <v>211</v>
      </c>
      <c r="C5" s="148"/>
      <c r="D5" s="147" t="s">
        <v>200</v>
      </c>
    </row>
    <row r="6" spans="1:6">
      <c r="A6" s="99" t="s">
        <v>6</v>
      </c>
      <c r="B6" s="101" t="s">
        <v>15</v>
      </c>
      <c r="C6" s="102"/>
      <c r="D6" s="101" t="s">
        <v>15</v>
      </c>
    </row>
    <row r="7" spans="1:6">
      <c r="A7" s="99" t="s">
        <v>7</v>
      </c>
      <c r="B7" s="149"/>
      <c r="C7" s="149"/>
      <c r="D7" s="149"/>
    </row>
    <row r="8" spans="1:6">
      <c r="A8" s="104" t="s">
        <v>8</v>
      </c>
      <c r="B8" s="105">
        <v>44</v>
      </c>
      <c r="C8" s="105"/>
      <c r="D8" s="105">
        <v>52</v>
      </c>
    </row>
    <row r="9" spans="1:6">
      <c r="A9" s="104" t="s">
        <v>9</v>
      </c>
      <c r="B9" s="105">
        <v>558</v>
      </c>
      <c r="C9" s="105"/>
      <c r="D9" s="105">
        <v>528</v>
      </c>
    </row>
    <row r="10" spans="1:6" hidden="1">
      <c r="A10" s="104" t="s">
        <v>115</v>
      </c>
      <c r="B10" s="105"/>
      <c r="C10" s="105"/>
      <c r="D10" s="105"/>
    </row>
    <row r="11" spans="1:6" hidden="1">
      <c r="A11" s="104" t="s">
        <v>116</v>
      </c>
      <c r="B11" s="105"/>
      <c r="C11" s="105"/>
      <c r="D11" s="105"/>
    </row>
    <row r="12" spans="1:6" ht="15.75" thickBot="1">
      <c r="A12" s="104" t="s">
        <v>149</v>
      </c>
      <c r="B12" s="105">
        <v>7</v>
      </c>
      <c r="C12" s="105"/>
      <c r="D12" s="150">
        <v>7</v>
      </c>
    </row>
    <row r="13" spans="1:6" ht="15.75" thickBot="1">
      <c r="A13" s="151" t="s">
        <v>16</v>
      </c>
      <c r="B13" s="117">
        <f>SUM(B8:B12)</f>
        <v>609</v>
      </c>
      <c r="C13" s="109"/>
      <c r="D13" s="117">
        <f>SUM(D8:D12)</f>
        <v>587</v>
      </c>
    </row>
    <row r="14" spans="1:6" ht="5.25" customHeight="1">
      <c r="A14" s="99"/>
      <c r="B14" s="109"/>
      <c r="C14" s="105"/>
      <c r="D14" s="105"/>
    </row>
    <row r="15" spans="1:6">
      <c r="A15" s="99" t="s">
        <v>11</v>
      </c>
      <c r="B15" s="105"/>
      <c r="C15" s="105"/>
      <c r="D15" s="105"/>
    </row>
    <row r="16" spans="1:6">
      <c r="A16" s="104" t="s">
        <v>12</v>
      </c>
      <c r="B16" s="105">
        <v>7</v>
      </c>
      <c r="C16" s="105"/>
      <c r="D16" s="105">
        <v>7</v>
      </c>
    </row>
    <row r="17" spans="1:10">
      <c r="A17" s="104" t="s">
        <v>10</v>
      </c>
      <c r="B17" s="105">
        <v>34636</v>
      </c>
      <c r="C17" s="105"/>
      <c r="D17" s="105">
        <v>20672</v>
      </c>
    </row>
    <row r="18" spans="1:10">
      <c r="A18" s="104" t="s">
        <v>13</v>
      </c>
      <c r="B18" s="105">
        <v>0</v>
      </c>
      <c r="C18" s="105"/>
      <c r="D18" s="105">
        <v>8231</v>
      </c>
    </row>
    <row r="19" spans="1:10" s="204" customFormat="1">
      <c r="A19" s="182" t="s">
        <v>214</v>
      </c>
      <c r="B19" s="105">
        <v>20</v>
      </c>
      <c r="C19" s="105"/>
      <c r="D19" s="105" t="s">
        <v>22</v>
      </c>
      <c r="E19" s="107"/>
    </row>
    <row r="20" spans="1:10" s="183" customFormat="1">
      <c r="A20" s="182" t="s">
        <v>204</v>
      </c>
      <c r="B20" s="105">
        <v>6208</v>
      </c>
      <c r="C20" s="105"/>
      <c r="D20" s="105">
        <v>6003</v>
      </c>
      <c r="E20" s="107"/>
    </row>
    <row r="21" spans="1:10" ht="15.75" thickBot="1">
      <c r="A21" s="115" t="s">
        <v>117</v>
      </c>
      <c r="B21" s="105">
        <v>62241</v>
      </c>
      <c r="C21" s="105"/>
      <c r="D21" s="105">
        <v>57152</v>
      </c>
    </row>
    <row r="22" spans="1:10" ht="15.75" thickBot="1">
      <c r="A22" s="151" t="s">
        <v>153</v>
      </c>
      <c r="B22" s="152">
        <f>SUM(B16:B21)</f>
        <v>103112</v>
      </c>
      <c r="C22" s="105"/>
      <c r="D22" s="152">
        <f>SUM(D16:D21)</f>
        <v>92065</v>
      </c>
    </row>
    <row r="23" spans="1:10" ht="15.75" thickBot="1">
      <c r="A23" s="151"/>
      <c r="B23" s="180">
        <f>99-99</f>
        <v>0</v>
      </c>
      <c r="C23" s="105"/>
      <c r="D23" s="180"/>
    </row>
    <row r="24" spans="1:10" ht="15.75" thickBot="1">
      <c r="A24" s="99" t="s">
        <v>14</v>
      </c>
      <c r="B24" s="118">
        <f>B13+B22+B23</f>
        <v>103721</v>
      </c>
      <c r="C24" s="105"/>
      <c r="D24" s="118">
        <f>D13+D22</f>
        <v>92652</v>
      </c>
      <c r="F24" s="7"/>
      <c r="I24" s="153"/>
    </row>
    <row r="25" spans="1:10" ht="15.75" thickTop="1">
      <c r="A25" s="130"/>
      <c r="B25" s="96"/>
      <c r="C25" s="119"/>
      <c r="D25" s="96"/>
      <c r="F25" s="7"/>
      <c r="I25" s="7"/>
    </row>
    <row r="26" spans="1:10">
      <c r="A26" s="177"/>
      <c r="B26" s="177"/>
      <c r="C26" s="177"/>
      <c r="D26" s="177"/>
      <c r="E26" s="177"/>
    </row>
    <row r="27" spans="1:10" ht="32.25" customHeight="1" thickBot="1">
      <c r="B27" s="147" t="s">
        <v>207</v>
      </c>
      <c r="C27" s="148"/>
      <c r="D27" s="147" t="s">
        <v>200</v>
      </c>
      <c r="F27" s="7"/>
      <c r="I27" s="7"/>
    </row>
    <row r="28" spans="1:10">
      <c r="A28" s="151" t="s">
        <v>30</v>
      </c>
      <c r="B28" s="101" t="s">
        <v>15</v>
      </c>
      <c r="C28" s="102"/>
      <c r="D28" s="101" t="s">
        <v>15</v>
      </c>
    </row>
    <row r="29" spans="1:10">
      <c r="A29" s="151" t="s">
        <v>19</v>
      </c>
    </row>
    <row r="30" spans="1:10">
      <c r="A30" s="157" t="s">
        <v>20</v>
      </c>
      <c r="B30" s="158">
        <v>2177</v>
      </c>
      <c r="C30" s="159"/>
      <c r="D30" s="158">
        <v>2177</v>
      </c>
      <c r="J30" s="160"/>
    </row>
    <row r="31" spans="1:10">
      <c r="A31" s="133" t="s">
        <v>119</v>
      </c>
      <c r="B31" s="161"/>
      <c r="C31" s="161"/>
      <c r="D31" s="161"/>
      <c r="F31" s="7">
        <f>+B57-B24</f>
        <v>0</v>
      </c>
    </row>
    <row r="32" spans="1:10">
      <c r="A32" s="157" t="s">
        <v>193</v>
      </c>
      <c r="B32" s="161">
        <v>204</v>
      </c>
      <c r="C32" s="161"/>
      <c r="D32" s="161">
        <v>45</v>
      </c>
    </row>
    <row r="33" spans="1:11">
      <c r="A33" s="157" t="s">
        <v>104</v>
      </c>
      <c r="B33" s="161">
        <v>715</v>
      </c>
      <c r="C33" s="161"/>
      <c r="D33" s="161"/>
      <c r="F33" s="7"/>
    </row>
    <row r="34" spans="1:11" ht="15.75" thickBot="1">
      <c r="A34" s="133" t="s">
        <v>118</v>
      </c>
      <c r="B34" s="161">
        <f>+'IN ST-2'!B22</f>
        <v>1724</v>
      </c>
      <c r="C34" s="161"/>
      <c r="D34" s="161">
        <v>1590</v>
      </c>
      <c r="F34" s="7"/>
    </row>
    <row r="35" spans="1:11" ht="15.75" thickBot="1">
      <c r="A35" s="162" t="s">
        <v>120</v>
      </c>
      <c r="B35" s="163">
        <f>SUM(B30:B34)</f>
        <v>4820</v>
      </c>
      <c r="C35" s="164"/>
      <c r="D35" s="163">
        <f>SUM(D30:D34)</f>
        <v>3812</v>
      </c>
    </row>
    <row r="36" spans="1:11">
      <c r="A36" s="162"/>
      <c r="B36" s="165"/>
      <c r="C36" s="164"/>
      <c r="D36" s="165"/>
    </row>
    <row r="37" spans="1:11">
      <c r="A37" s="166" t="s">
        <v>92</v>
      </c>
      <c r="B37" s="165"/>
      <c r="C37" s="159"/>
      <c r="D37" s="165"/>
      <c r="F37" s="7"/>
    </row>
    <row r="38" spans="1:11" hidden="1">
      <c r="A38" s="166" t="s">
        <v>24</v>
      </c>
      <c r="B38" s="158"/>
      <c r="C38" s="158"/>
      <c r="D38" s="158"/>
    </row>
    <row r="39" spans="1:11" hidden="1">
      <c r="A39" s="157" t="s">
        <v>121</v>
      </c>
      <c r="B39" s="158"/>
      <c r="C39" s="158"/>
      <c r="D39" s="158"/>
    </row>
    <row r="40" spans="1:11" hidden="1">
      <c r="A40" s="157" t="s">
        <v>122</v>
      </c>
      <c r="B40" s="158"/>
      <c r="C40" s="158"/>
      <c r="D40" s="158"/>
      <c r="J40" s="7"/>
    </row>
    <row r="41" spans="1:11" hidden="1">
      <c r="A41" s="133" t="s">
        <v>123</v>
      </c>
      <c r="B41" s="161"/>
      <c r="C41" s="161"/>
      <c r="D41" s="161"/>
    </row>
    <row r="42" spans="1:11" hidden="1">
      <c r="A42" s="157" t="s">
        <v>25</v>
      </c>
      <c r="B42" s="158"/>
      <c r="C42" s="158"/>
      <c r="D42" s="158"/>
    </row>
    <row r="43" spans="1:11" hidden="1">
      <c r="A43" s="157" t="s">
        <v>124</v>
      </c>
      <c r="B43" s="158"/>
      <c r="C43" s="158"/>
      <c r="D43" s="158"/>
      <c r="G43" s="167"/>
      <c r="I43" s="96"/>
      <c r="J43" s="96"/>
      <c r="K43" s="96"/>
    </row>
    <row r="44" spans="1:11" hidden="1">
      <c r="A44" s="157" t="s">
        <v>125</v>
      </c>
      <c r="B44" s="158"/>
      <c r="C44" s="158"/>
      <c r="D44" s="158"/>
    </row>
    <row r="45" spans="1:11" hidden="1">
      <c r="A45" s="132" t="s">
        <v>126</v>
      </c>
      <c r="B45" s="158"/>
      <c r="C45" s="158"/>
      <c r="D45" s="158"/>
    </row>
    <row r="46" spans="1:11" hidden="1">
      <c r="A46" s="157" t="s">
        <v>127</v>
      </c>
      <c r="B46" s="158"/>
      <c r="C46" s="158"/>
      <c r="D46" s="158"/>
    </row>
    <row r="47" spans="1:11" ht="15.75" hidden="1" thickBot="1">
      <c r="A47" s="151" t="s">
        <v>31</v>
      </c>
      <c r="B47" s="163">
        <f>SUM(B39:B46)</f>
        <v>0</v>
      </c>
      <c r="C47" s="158"/>
      <c r="D47" s="163">
        <f>SUM(D39:D46)</f>
        <v>0</v>
      </c>
    </row>
    <row r="48" spans="1:11">
      <c r="A48" s="166" t="s">
        <v>29</v>
      </c>
      <c r="B48" s="158"/>
      <c r="C48" s="158"/>
      <c r="D48" s="158"/>
    </row>
    <row r="49" spans="1:9">
      <c r="A49" s="168" t="s">
        <v>121</v>
      </c>
      <c r="B49" s="158"/>
      <c r="C49" s="158"/>
      <c r="D49" s="158"/>
      <c r="G49" s="7"/>
    </row>
    <row r="50" spans="1:9">
      <c r="A50" s="168" t="s">
        <v>167</v>
      </c>
      <c r="B50" s="158">
        <f>97058+107+11</f>
        <v>97176</v>
      </c>
      <c r="C50" s="158"/>
      <c r="D50" s="158">
        <v>58200</v>
      </c>
      <c r="F50" s="169"/>
      <c r="H50" s="7"/>
    </row>
    <row r="51" spans="1:9">
      <c r="A51" s="157" t="s">
        <v>213</v>
      </c>
      <c r="B51" s="158">
        <v>715</v>
      </c>
      <c r="C51" s="158"/>
      <c r="D51" s="158">
        <v>30337</v>
      </c>
    </row>
    <row r="52" spans="1:9">
      <c r="A52" s="133" t="s">
        <v>142</v>
      </c>
      <c r="B52" s="158">
        <v>89</v>
      </c>
      <c r="C52" s="158"/>
      <c r="D52" s="158">
        <v>108</v>
      </c>
    </row>
    <row r="53" spans="1:9" s="183" customFormat="1">
      <c r="A53" s="133" t="s">
        <v>26</v>
      </c>
      <c r="B53" s="158">
        <v>726</v>
      </c>
      <c r="C53" s="158"/>
      <c r="D53" s="158">
        <v>152</v>
      </c>
      <c r="E53" s="107"/>
    </row>
    <row r="54" spans="1:9" ht="15.75" thickBot="1">
      <c r="A54" s="157" t="s">
        <v>150</v>
      </c>
      <c r="B54" s="158">
        <v>195</v>
      </c>
      <c r="C54" s="158"/>
      <c r="D54" s="158">
        <v>43</v>
      </c>
      <c r="F54" s="7"/>
    </row>
    <row r="55" spans="1:9" ht="15.75" thickBot="1">
      <c r="A55" s="151" t="s">
        <v>32</v>
      </c>
      <c r="B55" s="170">
        <f>SUM(B49:B54)</f>
        <v>98901</v>
      </c>
      <c r="C55" s="159"/>
      <c r="D55" s="170">
        <f>SUM(D49:D54)</f>
        <v>88840</v>
      </c>
      <c r="H55" s="7"/>
    </row>
    <row r="56" spans="1:9" ht="15.75" thickBot="1">
      <c r="A56" s="151" t="s">
        <v>33</v>
      </c>
      <c r="B56" s="163">
        <f>B47+B55</f>
        <v>98901</v>
      </c>
      <c r="C56" s="159"/>
      <c r="D56" s="163">
        <f>D47+D55</f>
        <v>88840</v>
      </c>
    </row>
    <row r="57" spans="1:9" ht="15.75" thickBot="1">
      <c r="A57" s="151" t="s">
        <v>34</v>
      </c>
      <c r="B57" s="171">
        <f>B35+B56</f>
        <v>103721</v>
      </c>
      <c r="C57" s="164"/>
      <c r="D57" s="171">
        <f>D35+D56</f>
        <v>92652</v>
      </c>
      <c r="I57" s="153"/>
    </row>
    <row r="58" spans="1:9" ht="15.75" thickTop="1">
      <c r="A58" s="115"/>
      <c r="B58" s="107"/>
      <c r="C58" s="98"/>
      <c r="D58" s="107"/>
    </row>
    <row r="59" spans="1:9">
      <c r="A59" s="130"/>
      <c r="B59" s="96"/>
      <c r="C59" s="119"/>
      <c r="D59" s="96"/>
    </row>
    <row r="60" spans="1:9">
      <c r="A60" s="3"/>
      <c r="B60" s="3"/>
      <c r="C60" s="3"/>
      <c r="D60" s="3"/>
    </row>
    <row r="61" spans="1:9">
      <c r="A61" s="3"/>
      <c r="B61" s="3"/>
      <c r="C61" s="3"/>
      <c r="D61" s="3"/>
    </row>
    <row r="62" spans="1:9" ht="15" customHeight="1">
      <c r="A62" s="121"/>
      <c r="B62" s="122"/>
      <c r="C62" s="123"/>
      <c r="D62" s="96"/>
      <c r="E62" s="145"/>
    </row>
    <row r="63" spans="1:9">
      <c r="A63" s="120" t="s">
        <v>192</v>
      </c>
      <c r="B63" s="207" t="s">
        <v>151</v>
      </c>
      <c r="C63" s="207"/>
      <c r="D63" s="207"/>
      <c r="E63" s="154"/>
    </row>
    <row r="64" spans="1:9">
      <c r="A64" s="120" t="s">
        <v>152</v>
      </c>
      <c r="B64" s="208" t="s">
        <v>17</v>
      </c>
      <c r="C64" s="208"/>
      <c r="D64" s="208"/>
    </row>
  </sheetData>
  <mergeCells count="5">
    <mergeCell ref="B63:D63"/>
    <mergeCell ref="B64:D64"/>
    <mergeCell ref="A1:E1"/>
    <mergeCell ref="A4:E4"/>
    <mergeCell ref="A2:F2"/>
  </mergeCells>
  <phoneticPr fontId="16" type="noConversion"/>
  <pageMargins left="0.7" right="0.7" top="0.75" bottom="0.75" header="0.3" footer="0.3"/>
  <pageSetup paperSize="9" scale="72" orientation="portrait" r:id="rId1"/>
  <rowBreaks count="1" manualBreakCount="1">
    <brk id="70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0"/>
  <sheetViews>
    <sheetView topLeftCell="A7" zoomScaleNormal="100" workbookViewId="0">
      <selection activeCell="N27" activeCellId="2" sqref="N14 N19 N27"/>
    </sheetView>
  </sheetViews>
  <sheetFormatPr defaultRowHeight="15"/>
  <cols>
    <col min="1" max="1" width="40.5703125" style="186" customWidth="1"/>
    <col min="2" max="2" width="4.42578125" style="186" customWidth="1"/>
    <col min="3" max="4" width="21.7109375" style="186" customWidth="1"/>
    <col min="5" max="5" width="9.140625" style="186" customWidth="1"/>
    <col min="6" max="6" width="1.28515625" style="186" customWidth="1"/>
    <col min="7" max="7" width="9.140625" style="186"/>
    <col min="8" max="8" width="15.85546875" style="186" customWidth="1"/>
    <col min="9" max="11" width="9.140625" style="186"/>
    <col min="12" max="12" width="17.5703125" style="186" customWidth="1"/>
    <col min="13" max="13" width="9.140625" style="186"/>
    <col min="14" max="14" width="20.5703125" style="186" customWidth="1"/>
    <col min="15" max="16384" width="9.140625" style="186"/>
  </cols>
  <sheetData>
    <row r="1" spans="1:14">
      <c r="A1" s="213" t="s">
        <v>206</v>
      </c>
      <c r="B1" s="213"/>
      <c r="C1" s="213"/>
      <c r="D1" s="213"/>
    </row>
    <row r="2" spans="1:14">
      <c r="A2" s="172" t="s">
        <v>208</v>
      </c>
      <c r="B2" s="184"/>
      <c r="C2" s="184"/>
      <c r="D2" s="184"/>
    </row>
    <row r="3" spans="1:14">
      <c r="A3" s="172"/>
    </row>
    <row r="4" spans="1:14" ht="15.75">
      <c r="A4" s="185"/>
    </row>
    <row r="6" spans="1:14" ht="15.75">
      <c r="A6" s="185" t="s">
        <v>169</v>
      </c>
      <c r="B6" s="185"/>
      <c r="C6" s="101" t="s">
        <v>209</v>
      </c>
      <c r="D6" s="101" t="s">
        <v>210</v>
      </c>
      <c r="H6" s="224">
        <v>43101</v>
      </c>
      <c r="J6" s="224">
        <v>42736</v>
      </c>
      <c r="L6" s="192" t="s">
        <v>218</v>
      </c>
      <c r="N6" s="192" t="s">
        <v>218</v>
      </c>
    </row>
    <row r="7" spans="1:14" ht="15.75">
      <c r="A7" s="185" t="s">
        <v>48</v>
      </c>
      <c r="B7" s="185"/>
      <c r="C7" s="185" t="s">
        <v>170</v>
      </c>
      <c r="D7" s="185" t="s">
        <v>170</v>
      </c>
    </row>
    <row r="8" spans="1:14" ht="15.75">
      <c r="A8" s="187" t="s">
        <v>171</v>
      </c>
      <c r="C8" s="201">
        <f>262577+292596</f>
        <v>555173</v>
      </c>
      <c r="D8" s="201">
        <v>259642</v>
      </c>
      <c r="H8" s="201">
        <v>82071</v>
      </c>
      <c r="J8" s="201">
        <v>31987</v>
      </c>
      <c r="L8" s="188">
        <f>+C8-H8</f>
        <v>473102</v>
      </c>
      <c r="N8" s="188">
        <f>+D8-J8</f>
        <v>227655</v>
      </c>
    </row>
    <row r="9" spans="1:14" ht="15.75">
      <c r="A9" s="187" t="s">
        <v>39</v>
      </c>
      <c r="C9" s="201">
        <f>-296779-272384</f>
        <v>-569163</v>
      </c>
      <c r="D9" s="201">
        <v>-254796</v>
      </c>
      <c r="H9" s="201">
        <v>-101812</v>
      </c>
      <c r="J9" s="201">
        <v>-26310</v>
      </c>
      <c r="L9" s="188">
        <f>+C9-H9</f>
        <v>-467351</v>
      </c>
      <c r="N9" s="188">
        <f>+D9-J9</f>
        <v>-228486</v>
      </c>
    </row>
    <row r="10" spans="1:14" ht="31.5">
      <c r="A10" s="189" t="s">
        <v>172</v>
      </c>
      <c r="C10" s="201">
        <f>-204-196</f>
        <v>-400</v>
      </c>
      <c r="D10" s="201">
        <v>-335</v>
      </c>
      <c r="H10" s="201">
        <v>-78</v>
      </c>
      <c r="J10" s="201">
        <v>-54</v>
      </c>
      <c r="L10" s="188">
        <f>+C10-H10</f>
        <v>-322</v>
      </c>
      <c r="N10" s="188">
        <f>+D10-J10</f>
        <v>-281</v>
      </c>
    </row>
    <row r="11" spans="1:14" ht="31.5">
      <c r="A11" s="189" t="s">
        <v>173</v>
      </c>
      <c r="C11" s="201">
        <f>9006+10758-186</f>
        <v>19578</v>
      </c>
      <c r="D11" s="201">
        <v>2820</v>
      </c>
      <c r="H11" s="201">
        <v>-33</v>
      </c>
      <c r="J11" s="201">
        <v>-39</v>
      </c>
      <c r="L11" s="188">
        <f>+C11-H11</f>
        <v>19611</v>
      </c>
      <c r="N11" s="188">
        <f>+D11-J11</f>
        <v>2859</v>
      </c>
    </row>
    <row r="12" spans="1:14" ht="15.75">
      <c r="A12" s="189" t="s">
        <v>189</v>
      </c>
      <c r="C12" s="201">
        <f>-4-60</f>
        <v>-64</v>
      </c>
      <c r="D12" s="201">
        <v>-78</v>
      </c>
      <c r="H12" s="201"/>
      <c r="J12" s="201"/>
      <c r="L12" s="188">
        <f>+C12-H12</f>
        <v>-64</v>
      </c>
      <c r="N12" s="188">
        <f>+D12-J12</f>
        <v>-78</v>
      </c>
    </row>
    <row r="13" spans="1:14" ht="15.75">
      <c r="A13" s="187" t="s">
        <v>174</v>
      </c>
      <c r="C13" s="201">
        <f>-14+12-24-9</f>
        <v>-35</v>
      </c>
      <c r="D13" s="201">
        <f>-22+1</f>
        <v>-21</v>
      </c>
      <c r="H13" s="201">
        <v>-5</v>
      </c>
      <c r="J13" s="201">
        <v>-3</v>
      </c>
      <c r="L13" s="188">
        <f>+C13-H13</f>
        <v>-30</v>
      </c>
      <c r="N13" s="188">
        <f>+D13-J13</f>
        <v>-18</v>
      </c>
    </row>
    <row r="14" spans="1:14" ht="30" thickBot="1">
      <c r="A14" s="190" t="s">
        <v>175</v>
      </c>
      <c r="C14" s="191">
        <f>SUM(C8:C13)</f>
        <v>5089</v>
      </c>
      <c r="D14" s="191">
        <f>SUM(D8:D13)</f>
        <v>7232</v>
      </c>
      <c r="H14" s="191">
        <f>SUM(H8:H13)</f>
        <v>-19857</v>
      </c>
      <c r="J14" s="191">
        <f>SUM(J8:J13)</f>
        <v>5581</v>
      </c>
      <c r="L14" s="191">
        <f>SUM(L8:L13)</f>
        <v>24946</v>
      </c>
      <c r="N14" s="191">
        <f>SUM(N8:N13)</f>
        <v>1651</v>
      </c>
    </row>
    <row r="15" spans="1:14" ht="15.75" thickTop="1">
      <c r="C15" s="188"/>
      <c r="D15" s="188"/>
    </row>
    <row r="16" spans="1:14">
      <c r="A16" s="192" t="s">
        <v>176</v>
      </c>
      <c r="C16" s="188"/>
      <c r="D16" s="188"/>
    </row>
    <row r="17" spans="1:14" ht="30">
      <c r="A17" s="193" t="s">
        <v>177</v>
      </c>
      <c r="C17" s="188"/>
      <c r="D17" s="188">
        <v>-5</v>
      </c>
      <c r="N17" s="188">
        <f>+D17-J17</f>
        <v>-5</v>
      </c>
    </row>
    <row r="18" spans="1:14">
      <c r="A18" s="186" t="s">
        <v>178</v>
      </c>
      <c r="C18" s="188"/>
      <c r="D18" s="188">
        <v>-6</v>
      </c>
      <c r="N18" s="188">
        <f>+D18-J18</f>
        <v>-6</v>
      </c>
    </row>
    <row r="19" spans="1:14" ht="30" thickBot="1">
      <c r="A19" s="190" t="s">
        <v>179</v>
      </c>
      <c r="C19" s="191">
        <f>SUM(C17:C18)</f>
        <v>0</v>
      </c>
      <c r="D19" s="191">
        <f>SUM(D17:D18)</f>
        <v>-11</v>
      </c>
      <c r="H19" s="191">
        <f>SUM(H17:H18)</f>
        <v>0</v>
      </c>
      <c r="J19" s="191">
        <f>SUM(J17:J18)</f>
        <v>0</v>
      </c>
      <c r="L19" s="191">
        <f>SUM(L17:L18)</f>
        <v>0</v>
      </c>
      <c r="N19" s="191">
        <f>SUM(N17:N18)</f>
        <v>-11</v>
      </c>
    </row>
    <row r="20" spans="1:14" ht="15.75" thickTop="1">
      <c r="C20" s="188"/>
      <c r="D20" s="188"/>
    </row>
    <row r="21" spans="1:14">
      <c r="A21" s="192" t="s">
        <v>180</v>
      </c>
      <c r="C21" s="188"/>
      <c r="D21" s="188"/>
    </row>
    <row r="22" spans="1:14">
      <c r="A22" s="186" t="s">
        <v>181</v>
      </c>
      <c r="C22" s="188"/>
      <c r="D22" s="188"/>
    </row>
    <row r="23" spans="1:14">
      <c r="A23" s="186" t="s">
        <v>182</v>
      </c>
      <c r="C23" s="188"/>
      <c r="D23" s="188"/>
    </row>
    <row r="24" spans="1:14">
      <c r="A24" s="186" t="s">
        <v>183</v>
      </c>
      <c r="C24" s="188"/>
      <c r="D24" s="188"/>
    </row>
    <row r="25" spans="1:14">
      <c r="A25" s="186" t="s">
        <v>184</v>
      </c>
      <c r="C25" s="188"/>
      <c r="D25" s="188"/>
    </row>
    <row r="26" spans="1:14">
      <c r="A26" s="186" t="s">
        <v>197</v>
      </c>
      <c r="C26" s="188"/>
      <c r="D26" s="188">
        <v>-201</v>
      </c>
      <c r="N26" s="188">
        <f>+D26-J26</f>
        <v>-201</v>
      </c>
    </row>
    <row r="27" spans="1:14" ht="30" thickBot="1">
      <c r="A27" s="190" t="s">
        <v>185</v>
      </c>
      <c r="C27" s="191">
        <f>SUM(C22:C26)</f>
        <v>0</v>
      </c>
      <c r="D27" s="191">
        <f>+D26</f>
        <v>-201</v>
      </c>
      <c r="H27" s="191">
        <f>SUM(H22:H26)</f>
        <v>0</v>
      </c>
      <c r="J27" s="191">
        <f>SUM(J22:J26)</f>
        <v>0</v>
      </c>
      <c r="L27" s="191">
        <f>SUM(L22:L26)</f>
        <v>0</v>
      </c>
      <c r="N27" s="191">
        <f>SUM(N22:N26)</f>
        <v>-201</v>
      </c>
    </row>
    <row r="28" spans="1:14" ht="15.75" thickTop="1">
      <c r="C28" s="188"/>
      <c r="D28" s="188"/>
    </row>
    <row r="29" spans="1:14" ht="29.25">
      <c r="A29" s="190" t="s">
        <v>186</v>
      </c>
      <c r="C29" s="188">
        <f>C14+C19+C27</f>
        <v>5089</v>
      </c>
      <c r="D29" s="188">
        <f>D14+D19+D27</f>
        <v>7020</v>
      </c>
      <c r="H29" s="188">
        <f>H14+H19+H27</f>
        <v>-19857</v>
      </c>
      <c r="J29" s="188">
        <f>J14+J19+J27</f>
        <v>5581</v>
      </c>
      <c r="L29" s="188">
        <f>L14+L19+L27</f>
        <v>24946</v>
      </c>
      <c r="N29" s="188">
        <f>N14+N19+N27</f>
        <v>1439</v>
      </c>
    </row>
    <row r="30" spans="1:14" ht="29.25">
      <c r="A30" s="190" t="s">
        <v>187</v>
      </c>
      <c r="C30" s="188">
        <v>57152</v>
      </c>
      <c r="D30" s="188">
        <v>14223</v>
      </c>
      <c r="H30" s="188">
        <v>57152</v>
      </c>
      <c r="J30" s="188">
        <v>14223</v>
      </c>
      <c r="L30" s="188">
        <v>57152</v>
      </c>
      <c r="N30" s="188">
        <v>14223</v>
      </c>
    </row>
    <row r="31" spans="1:14" ht="30" thickBot="1">
      <c r="A31" s="190" t="s">
        <v>188</v>
      </c>
      <c r="C31" s="191">
        <f>C29+C30</f>
        <v>62241</v>
      </c>
      <c r="D31" s="191">
        <f>SUM(D29:D30)</f>
        <v>21243</v>
      </c>
      <c r="H31" s="191">
        <f>H29+H30</f>
        <v>37295</v>
      </c>
      <c r="I31" s="188">
        <f>+C31-CPF!B21</f>
        <v>0</v>
      </c>
      <c r="J31" s="191">
        <f>J29+J30</f>
        <v>19804</v>
      </c>
      <c r="L31" s="191">
        <f>L29+L30</f>
        <v>82098</v>
      </c>
      <c r="N31" s="191">
        <f>N29+N30</f>
        <v>15662</v>
      </c>
    </row>
    <row r="32" spans="1:14" ht="15.75" thickTop="1"/>
    <row r="34" spans="1:4" ht="15.75">
      <c r="A34" s="185"/>
      <c r="B34" s="185"/>
      <c r="C34" s="187"/>
    </row>
    <row r="35" spans="1:4" ht="15.75">
      <c r="A35" s="187"/>
      <c r="B35" s="185"/>
      <c r="C35" s="185"/>
    </row>
    <row r="36" spans="1:4" ht="15.75">
      <c r="A36" s="120" t="s">
        <v>192</v>
      </c>
      <c r="B36" s="194"/>
      <c r="C36" s="195" t="s">
        <v>151</v>
      </c>
      <c r="D36" s="187"/>
    </row>
    <row r="37" spans="1:4" ht="15.75">
      <c r="A37" s="120" t="s">
        <v>152</v>
      </c>
      <c r="B37" s="185"/>
      <c r="C37" s="196" t="s">
        <v>17</v>
      </c>
      <c r="D37" s="187"/>
    </row>
    <row r="38" spans="1:4" ht="15.75">
      <c r="A38" s="185"/>
      <c r="B38" s="185"/>
      <c r="C38" s="185"/>
      <c r="D38" s="187"/>
    </row>
    <row r="39" spans="1:4" ht="15.75">
      <c r="A39" s="185"/>
      <c r="B39" s="185"/>
      <c r="C39" s="187"/>
      <c r="D39" s="187"/>
    </row>
    <row r="40" spans="1:4" ht="15.75">
      <c r="A40" s="187"/>
      <c r="B40" s="185"/>
      <c r="C40" s="185"/>
      <c r="D40" s="187"/>
    </row>
  </sheetData>
  <mergeCells count="1">
    <mergeCell ref="A1:D1"/>
  </mergeCells>
  <pageMargins left="0.17" right="0.18" top="0.28000000000000003" bottom="0.21" header="0.17" footer="0.17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99CC"/>
  </sheetPr>
  <dimension ref="A1:J61"/>
  <sheetViews>
    <sheetView zoomScale="145" zoomScaleNormal="145" workbookViewId="0">
      <selection activeCell="J14" sqref="J14"/>
    </sheetView>
  </sheetViews>
  <sheetFormatPr defaultColWidth="9.140625" defaultRowHeight="15"/>
  <cols>
    <col min="1" max="1" width="56.28515625" style="3" customWidth="1"/>
    <col min="2" max="2" width="16.7109375" style="3" customWidth="1"/>
    <col min="3" max="3" width="16.7109375" style="3" hidden="1" customWidth="1"/>
    <col min="4" max="4" width="14.28515625" style="3" hidden="1" customWidth="1"/>
    <col min="5" max="5" width="14.28515625" style="200" customWidth="1"/>
    <col min="6" max="7" width="16.7109375" style="3" customWidth="1"/>
    <col min="8" max="9" width="9.140625" style="3"/>
    <col min="10" max="11" width="14.140625" style="3" customWidth="1"/>
    <col min="12" max="16384" width="9.140625" style="3"/>
  </cols>
  <sheetData>
    <row r="1" spans="1:10">
      <c r="A1" s="128" t="s">
        <v>191</v>
      </c>
    </row>
    <row r="2" spans="1:10">
      <c r="A2" s="197" t="s">
        <v>215</v>
      </c>
    </row>
    <row r="3" spans="1:10">
      <c r="A3" s="128"/>
    </row>
    <row r="6" spans="1:10" ht="39.75" customHeight="1" thickBot="1">
      <c r="A6" s="134"/>
      <c r="B6" s="138" t="s">
        <v>20</v>
      </c>
      <c r="C6" s="138" t="s">
        <v>128</v>
      </c>
      <c r="D6" s="138" t="s">
        <v>161</v>
      </c>
      <c r="E6" s="138" t="s">
        <v>21</v>
      </c>
      <c r="F6" s="138" t="s">
        <v>155</v>
      </c>
      <c r="G6" s="138" t="s">
        <v>23</v>
      </c>
    </row>
    <row r="7" spans="1:10" ht="15.75" thickBot="1">
      <c r="A7" s="134"/>
      <c r="B7" s="135" t="s">
        <v>93</v>
      </c>
      <c r="C7" s="135" t="s">
        <v>93</v>
      </c>
      <c r="D7" s="135" t="s">
        <v>93</v>
      </c>
      <c r="E7" s="135" t="s">
        <v>93</v>
      </c>
      <c r="F7" s="135" t="s">
        <v>93</v>
      </c>
      <c r="G7" s="135" t="s">
        <v>93</v>
      </c>
    </row>
    <row r="8" spans="1:10" ht="15.75" thickBot="1">
      <c r="A8" s="127" t="s">
        <v>203</v>
      </c>
      <c r="B8" s="126">
        <v>2177</v>
      </c>
      <c r="C8" s="126"/>
      <c r="D8" s="126"/>
      <c r="E8" s="126">
        <v>45</v>
      </c>
      <c r="F8" s="126">
        <v>1590</v>
      </c>
      <c r="G8" s="126">
        <f>SUM(B8:F8)</f>
        <v>3812</v>
      </c>
    </row>
    <row r="9" spans="1:10" ht="13.5" customHeight="1" thickTop="1">
      <c r="A9" s="127"/>
      <c r="B9" s="136"/>
      <c r="C9" s="136"/>
      <c r="D9" s="136"/>
      <c r="E9" s="136"/>
      <c r="F9" s="136"/>
      <c r="G9" s="136"/>
    </row>
    <row r="10" spans="1:10">
      <c r="A10" s="130" t="s">
        <v>217</v>
      </c>
      <c r="B10" s="136"/>
      <c r="C10" s="136"/>
      <c r="D10" s="136"/>
      <c r="E10" s="136"/>
      <c r="F10" s="136"/>
      <c r="G10" s="136"/>
    </row>
    <row r="11" spans="1:10" s="200" customFormat="1">
      <c r="A11" s="130" t="s">
        <v>195</v>
      </c>
      <c r="B11" s="136"/>
      <c r="C11" s="136"/>
      <c r="D11" s="136"/>
      <c r="E11" s="136"/>
      <c r="F11" s="136">
        <v>-715</v>
      </c>
      <c r="G11" s="136">
        <f>SUM(B11:F11)</f>
        <v>-715</v>
      </c>
    </row>
    <row r="12" spans="1:10" s="200" customFormat="1">
      <c r="A12" s="130" t="s">
        <v>196</v>
      </c>
      <c r="B12" s="136"/>
      <c r="C12" s="136"/>
      <c r="D12" s="136"/>
      <c r="E12" s="136">
        <v>159</v>
      </c>
      <c r="F12" s="136">
        <v>-159</v>
      </c>
      <c r="G12" s="136">
        <f>SUM(B12:F12)</f>
        <v>0</v>
      </c>
    </row>
    <row r="13" spans="1:10" s="202" customFormat="1">
      <c r="A13" s="130" t="s">
        <v>198</v>
      </c>
      <c r="B13" s="136"/>
      <c r="C13" s="136"/>
      <c r="D13" s="136"/>
      <c r="E13" s="136"/>
      <c r="F13" s="136"/>
      <c r="G13" s="136">
        <f>SUM(B13:F13)</f>
        <v>0</v>
      </c>
    </row>
    <row r="14" spans="1:10" ht="14.25" customHeight="1" thickBot="1">
      <c r="A14" s="127"/>
      <c r="B14" s="136"/>
      <c r="C14" s="136"/>
      <c r="D14" s="136"/>
      <c r="E14" s="136"/>
      <c r="F14" s="136"/>
      <c r="G14" s="136"/>
    </row>
    <row r="15" spans="1:10" ht="15.75" thickBot="1">
      <c r="A15" s="127" t="s">
        <v>156</v>
      </c>
      <c r="B15" s="126"/>
      <c r="C15" s="126"/>
      <c r="D15" s="126"/>
      <c r="E15" s="126"/>
      <c r="F15" s="126"/>
      <c r="G15" s="126">
        <f>SUM(B15:F15)</f>
        <v>0</v>
      </c>
    </row>
    <row r="16" spans="1:10" ht="15.75" thickTop="1">
      <c r="A16" s="130" t="s">
        <v>157</v>
      </c>
      <c r="B16" s="137"/>
      <c r="C16" s="137"/>
      <c r="D16" s="137"/>
      <c r="E16" s="137"/>
      <c r="F16" s="137"/>
      <c r="G16" s="137">
        <f>SUM(B16:F16)</f>
        <v>0</v>
      </c>
      <c r="J16" s="184"/>
    </row>
    <row r="17" spans="1:10" ht="8.25" customHeight="1">
      <c r="A17" s="127"/>
      <c r="B17" s="136"/>
      <c r="C17" s="136"/>
      <c r="D17" s="136"/>
      <c r="E17" s="136"/>
      <c r="F17" s="136"/>
      <c r="G17" s="136"/>
      <c r="J17" s="184"/>
    </row>
    <row r="18" spans="1:10">
      <c r="A18" s="127" t="s">
        <v>158</v>
      </c>
      <c r="B18" s="136"/>
      <c r="C18" s="136"/>
      <c r="D18" s="136"/>
      <c r="E18" s="136"/>
      <c r="F18" s="136"/>
      <c r="G18" s="136"/>
      <c r="J18" s="184"/>
    </row>
    <row r="19" spans="1:10">
      <c r="A19" s="130" t="s">
        <v>159</v>
      </c>
      <c r="B19" s="137"/>
      <c r="C19" s="137" t="s">
        <v>22</v>
      </c>
      <c r="D19" s="137" t="s">
        <v>22</v>
      </c>
      <c r="E19" s="137"/>
      <c r="F19" s="137">
        <f>+'IN ST-2'!B22</f>
        <v>1724</v>
      </c>
      <c r="G19" s="139">
        <f>SUM(B19:F19)</f>
        <v>1724</v>
      </c>
      <c r="J19" s="184"/>
    </row>
    <row r="20" spans="1:10" ht="16.5" customHeight="1">
      <c r="A20" s="130" t="s">
        <v>145</v>
      </c>
      <c r="B20" s="136"/>
      <c r="C20" s="125"/>
      <c r="D20" s="136"/>
      <c r="E20" s="136"/>
      <c r="F20" s="136"/>
      <c r="G20" s="136">
        <f>SUM(B20:F20)</f>
        <v>0</v>
      </c>
      <c r="J20" s="184"/>
    </row>
    <row r="21" spans="1:10" ht="15.75" thickBot="1">
      <c r="A21" s="127" t="s">
        <v>160</v>
      </c>
      <c r="B21" s="136"/>
      <c r="C21" s="136">
        <f>SUM(C19:C20)</f>
        <v>0</v>
      </c>
      <c r="D21" s="136">
        <f>SUM(D19:D20)</f>
        <v>0</v>
      </c>
      <c r="E21" s="136"/>
      <c r="F21" s="136">
        <f>SUM(F19:F20)</f>
        <v>1724</v>
      </c>
      <c r="G21" s="136">
        <f>SUM(G19:G20)</f>
        <v>1724</v>
      </c>
      <c r="J21" s="184"/>
    </row>
    <row r="22" spans="1:10" ht="12.6" customHeight="1" thickBot="1">
      <c r="A22" s="127"/>
      <c r="B22" s="131"/>
      <c r="C22" s="131"/>
      <c r="D22" s="131"/>
      <c r="E22" s="131"/>
      <c r="F22" s="131"/>
      <c r="G22" s="140"/>
      <c r="J22" s="184"/>
    </row>
    <row r="23" spans="1:10" ht="15.75" hidden="1" thickBot="1">
      <c r="A23" s="141" t="s">
        <v>130</v>
      </c>
      <c r="B23" s="136" t="s">
        <v>22</v>
      </c>
      <c r="C23" s="136"/>
      <c r="D23" s="125"/>
      <c r="E23" s="125"/>
      <c r="F23" s="125"/>
      <c r="G23" s="125">
        <f>SUM(B23:F23)</f>
        <v>0</v>
      </c>
      <c r="J23" s="184"/>
    </row>
    <row r="24" spans="1:10" ht="30.75" hidden="1" thickBot="1">
      <c r="A24" s="130" t="s">
        <v>131</v>
      </c>
      <c r="B24" s="125" t="s">
        <v>22</v>
      </c>
      <c r="C24" s="125"/>
      <c r="D24" s="125"/>
      <c r="E24" s="125"/>
      <c r="F24" s="125">
        <v>0</v>
      </c>
      <c r="G24" s="125">
        <f>SUM(B24:F24)</f>
        <v>0</v>
      </c>
      <c r="J24" s="184"/>
    </row>
    <row r="25" spans="1:10" ht="15.75" hidden="1" thickBot="1">
      <c r="A25" s="130" t="s">
        <v>132</v>
      </c>
      <c r="B25" s="125"/>
      <c r="C25" s="125"/>
      <c r="D25" s="125"/>
      <c r="E25" s="125"/>
      <c r="F25" s="125">
        <v>0</v>
      </c>
      <c r="G25" s="125">
        <f>SUM(B25:F25)</f>
        <v>0</v>
      </c>
      <c r="J25" s="184"/>
    </row>
    <row r="26" spans="1:10" ht="15.75" thickBot="1">
      <c r="A26" s="127" t="s">
        <v>216</v>
      </c>
      <c r="B26" s="126">
        <f>+B8+B16+B19+B13</f>
        <v>2177</v>
      </c>
      <c r="C26" s="126">
        <f>SUM(C8,C21:C25,C15)</f>
        <v>0</v>
      </c>
      <c r="D26" s="126">
        <f>SUM(D8,D21:D25,D15)</f>
        <v>0</v>
      </c>
      <c r="E26" s="126">
        <f>+E8+E12</f>
        <v>204</v>
      </c>
      <c r="F26" s="126">
        <f>+F8+F11+F12+F21+F13</f>
        <v>2440</v>
      </c>
      <c r="G26" s="126">
        <f>SUM(G8,G21:G25,G15)+G12+G11+G16</f>
        <v>4821</v>
      </c>
      <c r="J26" s="184"/>
    </row>
    <row r="27" spans="1:10" ht="16.5" thickTop="1" thickBot="1">
      <c r="D27" s="7"/>
      <c r="E27" s="7"/>
      <c r="J27" s="184"/>
    </row>
    <row r="28" spans="1:10" ht="15.75" hidden="1" thickBot="1">
      <c r="A28" s="3" t="s">
        <v>94</v>
      </c>
      <c r="B28" s="7" t="e">
        <f>#REF!-CPF!#REF!</f>
        <v>#REF!</v>
      </c>
      <c r="C28" s="7" t="e">
        <f>#REF!-CPF!B34</f>
        <v>#REF!</v>
      </c>
      <c r="D28" s="7" t="e">
        <f>#REF!-CPF!#REF!</f>
        <v>#REF!</v>
      </c>
      <c r="E28" s="7"/>
      <c r="F28" s="7" t="e">
        <f>#REF!-CPF!#REF!</f>
        <v>#REF!</v>
      </c>
      <c r="G28" s="7" t="e">
        <f>SUM(B28:F28)</f>
        <v>#REF!</v>
      </c>
      <c r="H28" s="7"/>
      <c r="J28" s="184"/>
    </row>
    <row r="29" spans="1:10" ht="15.75" hidden="1" thickBot="1">
      <c r="A29" s="3" t="s">
        <v>95</v>
      </c>
      <c r="B29" s="7" t="e">
        <f>B20-CPF!#REF!</f>
        <v>#REF!</v>
      </c>
      <c r="C29" s="7">
        <f>C20-CPF!D34</f>
        <v>-1590</v>
      </c>
      <c r="D29" s="7" t="e">
        <f>D20-CPF!#REF!</f>
        <v>#REF!</v>
      </c>
      <c r="E29" s="7"/>
      <c r="F29" s="7" t="e">
        <f>F20-CPF!#REF!</f>
        <v>#REF!</v>
      </c>
      <c r="G29" s="7" t="e">
        <f>G20-CPF!#REF!</f>
        <v>#REF!</v>
      </c>
      <c r="H29" s="7"/>
      <c r="J29" s="184"/>
    </row>
    <row r="30" spans="1:10" ht="15.75" thickBot="1">
      <c r="A30" s="127" t="s">
        <v>168</v>
      </c>
      <c r="B30" s="126">
        <v>1675</v>
      </c>
      <c r="C30" s="126"/>
      <c r="D30" s="126"/>
      <c r="E30" s="126"/>
      <c r="F30" s="126">
        <v>448</v>
      </c>
      <c r="G30" s="126">
        <f>SUM(B30:F30)</f>
        <v>2123</v>
      </c>
      <c r="J30" s="184"/>
    </row>
    <row r="31" spans="1:10" ht="10.5" customHeight="1" thickTop="1">
      <c r="A31" s="127"/>
      <c r="B31" s="136"/>
      <c r="C31" s="136"/>
      <c r="D31" s="142"/>
      <c r="E31" s="142"/>
      <c r="F31" s="136"/>
      <c r="G31" s="136"/>
      <c r="J31" s="184"/>
    </row>
    <row r="32" spans="1:10">
      <c r="A32" s="130" t="s">
        <v>194</v>
      </c>
      <c r="B32" s="136"/>
      <c r="C32" s="136"/>
      <c r="D32" s="136"/>
      <c r="E32" s="136"/>
      <c r="F32" s="136"/>
      <c r="G32" s="136"/>
      <c r="J32" s="184"/>
    </row>
    <row r="33" spans="1:10" s="203" customFormat="1">
      <c r="A33" s="130" t="s">
        <v>195</v>
      </c>
      <c r="B33" s="136"/>
      <c r="C33" s="136"/>
      <c r="D33" s="136"/>
      <c r="E33" s="136"/>
      <c r="F33" s="136">
        <v>-201</v>
      </c>
      <c r="G33" s="136">
        <f>+F33</f>
        <v>-201</v>
      </c>
    </row>
    <row r="34" spans="1:10" s="203" customFormat="1">
      <c r="A34" s="130" t="s">
        <v>196</v>
      </c>
      <c r="B34" s="136"/>
      <c r="C34" s="136"/>
      <c r="D34" s="136"/>
      <c r="E34" s="136">
        <v>45</v>
      </c>
      <c r="F34" s="136">
        <v>-45</v>
      </c>
      <c r="G34" s="136">
        <f>+E34+F34</f>
        <v>0</v>
      </c>
    </row>
    <row r="35" spans="1:10">
      <c r="A35" s="130" t="s">
        <v>198</v>
      </c>
      <c r="B35" s="136">
        <v>202</v>
      </c>
      <c r="C35" s="136"/>
      <c r="D35" s="136"/>
      <c r="E35" s="136"/>
      <c r="F35" s="136">
        <v>-202</v>
      </c>
      <c r="G35" s="136">
        <f>+F35+B35</f>
        <v>0</v>
      </c>
      <c r="J35" s="184"/>
    </row>
    <row r="36" spans="1:10" ht="9.75" customHeight="1" thickBot="1">
      <c r="A36" s="127"/>
      <c r="B36" s="136"/>
      <c r="C36" s="136"/>
      <c r="D36" s="136"/>
      <c r="E36" s="136"/>
      <c r="F36" s="136"/>
      <c r="G36" s="136"/>
      <c r="J36" s="184"/>
    </row>
    <row r="37" spans="1:10" ht="15.75" thickBot="1">
      <c r="A37" s="127" t="s">
        <v>156</v>
      </c>
      <c r="B37" s="126">
        <f>+B38</f>
        <v>300</v>
      </c>
      <c r="C37" s="126"/>
      <c r="D37" s="126"/>
      <c r="E37" s="126"/>
      <c r="F37" s="126"/>
      <c r="G37" s="126">
        <f>+B37</f>
        <v>300</v>
      </c>
      <c r="J37" s="184"/>
    </row>
    <row r="38" spans="1:10" ht="15.75" thickTop="1">
      <c r="A38" s="130" t="s">
        <v>157</v>
      </c>
      <c r="B38" s="137">
        <v>300</v>
      </c>
      <c r="C38" s="137"/>
      <c r="D38" s="137"/>
      <c r="E38" s="137"/>
      <c r="F38" s="137"/>
      <c r="G38" s="137">
        <f>SUM(B38:F38)</f>
        <v>300</v>
      </c>
      <c r="J38" s="184"/>
    </row>
    <row r="39" spans="1:10" ht="9.75" customHeight="1">
      <c r="A39" s="130"/>
      <c r="B39" s="136"/>
      <c r="C39" s="136"/>
      <c r="D39" s="136"/>
      <c r="E39" s="136"/>
      <c r="F39" s="136"/>
      <c r="G39" s="136"/>
    </row>
    <row r="40" spans="1:10">
      <c r="A40" s="127" t="s">
        <v>158</v>
      </c>
      <c r="B40" s="136"/>
      <c r="C40" s="136"/>
      <c r="D40" s="136"/>
      <c r="E40" s="136"/>
      <c r="F40" s="136"/>
      <c r="G40" s="136"/>
    </row>
    <row r="41" spans="1:10">
      <c r="A41" s="130" t="s">
        <v>159</v>
      </c>
      <c r="B41" s="137" t="s">
        <v>22</v>
      </c>
      <c r="C41" s="137" t="s">
        <v>22</v>
      </c>
      <c r="D41" s="137"/>
      <c r="E41" s="137"/>
      <c r="F41" s="137">
        <v>1590</v>
      </c>
      <c r="G41" s="139">
        <f>SUM(B41:F41)</f>
        <v>1590</v>
      </c>
    </row>
    <row r="42" spans="1:10" hidden="1">
      <c r="A42" s="130" t="s">
        <v>145</v>
      </c>
      <c r="B42" s="136" t="s">
        <v>22</v>
      </c>
      <c r="C42" s="125">
        <v>0</v>
      </c>
      <c r="D42" s="136"/>
      <c r="E42" s="136"/>
      <c r="F42" s="125" t="s">
        <v>22</v>
      </c>
      <c r="G42" s="125">
        <f>SUM(B42:F42)</f>
        <v>0</v>
      </c>
    </row>
    <row r="43" spans="1:10" hidden="1">
      <c r="A43" s="130"/>
      <c r="B43" s="136"/>
      <c r="C43" s="125"/>
      <c r="D43" s="136"/>
      <c r="E43" s="136"/>
      <c r="F43" s="125"/>
      <c r="G43" s="125"/>
    </row>
    <row r="44" spans="1:10" ht="15.75" thickBot="1">
      <c r="A44" s="130"/>
      <c r="B44" s="136">
        <f t="shared" ref="B44:G44" si="0">SUM(B41:B43)</f>
        <v>0</v>
      </c>
      <c r="C44" s="136">
        <f t="shared" si="0"/>
        <v>0</v>
      </c>
      <c r="D44" s="136">
        <f t="shared" si="0"/>
        <v>0</v>
      </c>
      <c r="E44" s="136"/>
      <c r="F44" s="136">
        <f t="shared" si="0"/>
        <v>1590</v>
      </c>
      <c r="G44" s="136">
        <f t="shared" si="0"/>
        <v>1590</v>
      </c>
    </row>
    <row r="45" spans="1:10" ht="15.75" thickBot="1">
      <c r="A45" s="127"/>
      <c r="B45" s="131"/>
      <c r="C45" s="131"/>
      <c r="D45" s="131"/>
      <c r="E45" s="131"/>
      <c r="F45" s="131"/>
      <c r="G45" s="140"/>
    </row>
    <row r="46" spans="1:10" ht="30.75" hidden="1" thickBot="1">
      <c r="A46" s="130" t="s">
        <v>129</v>
      </c>
      <c r="B46" s="136">
        <v>0</v>
      </c>
      <c r="C46" s="125">
        <v>0</v>
      </c>
      <c r="D46" s="125">
        <v>0</v>
      </c>
      <c r="E46" s="125"/>
      <c r="F46" s="125" t="s">
        <v>22</v>
      </c>
      <c r="G46" s="125">
        <f>SUM(B46:F46)</f>
        <v>0</v>
      </c>
    </row>
    <row r="47" spans="1:10" ht="15.75" hidden="1" thickBot="1">
      <c r="A47" s="130" t="s">
        <v>130</v>
      </c>
      <c r="B47" s="136" t="s">
        <v>22</v>
      </c>
      <c r="C47" s="136" t="s">
        <v>22</v>
      </c>
      <c r="D47" s="125">
        <v>0</v>
      </c>
      <c r="E47" s="125"/>
      <c r="F47" s="125">
        <v>0</v>
      </c>
      <c r="G47" s="125">
        <f>SUM(B47:F47)</f>
        <v>0</v>
      </c>
    </row>
    <row r="48" spans="1:10" ht="30.75" hidden="1" thickBot="1">
      <c r="A48" s="130" t="s">
        <v>131</v>
      </c>
      <c r="B48" s="125" t="s">
        <v>22</v>
      </c>
      <c r="C48" s="125" t="s">
        <v>22</v>
      </c>
      <c r="D48" s="125" t="s">
        <v>22</v>
      </c>
      <c r="E48" s="125"/>
      <c r="F48" s="125"/>
      <c r="G48" s="125">
        <f>SUM(B48:F48)</f>
        <v>0</v>
      </c>
    </row>
    <row r="49" spans="1:7" ht="15.75" hidden="1" thickBot="1">
      <c r="A49" s="130" t="s">
        <v>132</v>
      </c>
      <c r="B49" s="125" t="s">
        <v>22</v>
      </c>
      <c r="C49" s="125" t="s">
        <v>22</v>
      </c>
      <c r="D49" s="125" t="s">
        <v>22</v>
      </c>
      <c r="E49" s="125"/>
      <c r="F49" s="125"/>
      <c r="G49" s="125">
        <f>SUM(B49:F49)</f>
        <v>0</v>
      </c>
    </row>
    <row r="50" spans="1:7" ht="15.75" hidden="1" thickBot="1">
      <c r="A50" s="130"/>
      <c r="B50" s="125"/>
      <c r="C50" s="125"/>
      <c r="D50" s="125"/>
      <c r="E50" s="125"/>
      <c r="F50" s="125"/>
      <c r="G50" s="125"/>
    </row>
    <row r="51" spans="1:7" ht="15.75" thickBot="1">
      <c r="A51" s="127" t="s">
        <v>201</v>
      </c>
      <c r="B51" s="126">
        <f>SUM(B30,B44:B49,B37)+B35</f>
        <v>2177</v>
      </c>
      <c r="C51" s="126">
        <f>SUM(C30,C44:C49,C37)</f>
        <v>0</v>
      </c>
      <c r="D51" s="126">
        <f>SUM(D30,D44:D49,D37)</f>
        <v>0</v>
      </c>
      <c r="E51" s="126">
        <f>+E34</f>
        <v>45</v>
      </c>
      <c r="F51" s="126">
        <f>SUM(F30,F44:F49,F37)</f>
        <v>2038</v>
      </c>
      <c r="G51" s="126">
        <f>SUM(G30,G44:G49,G37)+G33</f>
        <v>3812</v>
      </c>
    </row>
    <row r="52" spans="1:7" s="198" customFormat="1" ht="15.75" thickTop="1">
      <c r="A52" s="127"/>
      <c r="B52" s="199"/>
      <c r="C52" s="199"/>
      <c r="D52" s="199"/>
      <c r="E52" s="199"/>
      <c r="F52" s="199"/>
      <c r="G52" s="199"/>
    </row>
    <row r="53" spans="1:7" s="198" customFormat="1">
      <c r="A53" s="127"/>
      <c r="B53" s="199"/>
      <c r="C53" s="199"/>
      <c r="D53" s="199"/>
      <c r="E53" s="199"/>
      <c r="F53" s="199"/>
      <c r="G53" s="199"/>
    </row>
    <row r="55" spans="1:7">
      <c r="A55" s="130"/>
      <c r="B55" s="96"/>
    </row>
    <row r="56" spans="1:7">
      <c r="A56" s="120" t="s">
        <v>192</v>
      </c>
      <c r="F56" s="143" t="s">
        <v>151</v>
      </c>
      <c r="G56" s="143"/>
    </row>
    <row r="57" spans="1:7">
      <c r="A57" s="120" t="s">
        <v>152</v>
      </c>
      <c r="F57" s="144" t="s">
        <v>17</v>
      </c>
      <c r="G57" s="144"/>
    </row>
    <row r="58" spans="1:7">
      <c r="A58" s="121"/>
      <c r="B58" s="122"/>
    </row>
    <row r="59" spans="1:7" hidden="1">
      <c r="A59" s="205"/>
      <c r="B59" s="205"/>
      <c r="C59" s="205"/>
      <c r="D59" s="205"/>
      <c r="E59" s="205"/>
      <c r="F59" s="205"/>
      <c r="G59" s="205"/>
    </row>
    <row r="60" spans="1:7" hidden="1">
      <c r="A60" s="214"/>
      <c r="B60" s="214"/>
      <c r="C60" s="214"/>
      <c r="D60" s="214"/>
      <c r="E60" s="214"/>
      <c r="F60" s="214"/>
      <c r="G60" s="214"/>
    </row>
    <row r="61" spans="1:7" hidden="1">
      <c r="A61" s="124"/>
      <c r="B61" s="96"/>
    </row>
  </sheetData>
  <mergeCells count="2">
    <mergeCell ref="A59:G59"/>
    <mergeCell ref="A60:G60"/>
  </mergeCells>
  <phoneticPr fontId="16" type="noConversion"/>
  <pageMargins left="0.7" right="0.7" top="0.75" bottom="0.75" header="0.3" footer="0.3"/>
  <pageSetup paperSize="9" scale="74" orientation="landscape" r:id="rId1"/>
  <colBreaks count="1" manualBreakCount="1">
    <brk id="7" max="1048575" man="1"/>
  </colBreaks>
  <ignoredErrors>
    <ignoredError sqref="E51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21"/>
  <sheetViews>
    <sheetView workbookViewId="0">
      <selection activeCell="A21" sqref="A21"/>
    </sheetView>
  </sheetViews>
  <sheetFormatPr defaultRowHeight="15"/>
  <sheetData>
    <row r="21" spans="1:1">
      <c r="A21" s="71" t="s">
        <v>113</v>
      </c>
    </row>
  </sheetData>
  <hyperlinks>
    <hyperlink ref="A21" location="'In St'!C32" display="'In St'!C32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J106"/>
  <sheetViews>
    <sheetView topLeftCell="A48" workbookViewId="0">
      <selection activeCell="A52" sqref="A52:J57"/>
    </sheetView>
  </sheetViews>
  <sheetFormatPr defaultColWidth="8.85546875" defaultRowHeight="12.75"/>
  <cols>
    <col min="1" max="1" width="31.5703125" style="52" customWidth="1"/>
    <col min="2" max="2" width="8.42578125" style="53" bestFit="1" customWidth="1"/>
    <col min="3" max="3" width="2" style="53" customWidth="1"/>
    <col min="4" max="4" width="14" style="52" customWidth="1"/>
    <col min="5" max="5" width="1" style="52" customWidth="1"/>
    <col min="6" max="6" width="14" style="52" customWidth="1"/>
    <col min="7" max="7" width="1.140625" style="52" customWidth="1"/>
    <col min="8" max="8" width="14" style="52" customWidth="1"/>
    <col min="9" max="9" width="1.140625" style="52" customWidth="1"/>
    <col min="10" max="10" width="14" style="52" customWidth="1"/>
    <col min="11" max="21" width="9.140625" style="52" customWidth="1"/>
    <col min="22" max="16384" width="8.85546875" style="52"/>
  </cols>
  <sheetData>
    <row r="2" spans="1:36" ht="14.25" customHeight="1"/>
    <row r="4" spans="1:36">
      <c r="A4" s="63" t="s">
        <v>114</v>
      </c>
    </row>
    <row r="7" spans="1:36" ht="18" customHeight="1" thickBot="1">
      <c r="A7" s="55"/>
      <c r="B7" s="59"/>
      <c r="C7" s="59"/>
      <c r="D7" s="217">
        <v>2015</v>
      </c>
      <c r="E7" s="217"/>
      <c r="F7" s="217"/>
      <c r="G7" s="59"/>
      <c r="H7" s="217">
        <v>2014</v>
      </c>
      <c r="I7" s="217"/>
      <c r="J7" s="217"/>
      <c r="M7" s="80"/>
    </row>
    <row r="8" spans="1:36" s="77" customFormat="1" ht="24" customHeight="1" thickBot="1">
      <c r="A8" s="55"/>
      <c r="B8" s="89" t="s">
        <v>133</v>
      </c>
      <c r="C8" s="87"/>
      <c r="D8" s="89" t="s">
        <v>41</v>
      </c>
      <c r="E8" s="90"/>
      <c r="F8" s="91" t="s">
        <v>134</v>
      </c>
      <c r="G8" s="87"/>
      <c r="H8" s="91" t="s">
        <v>41</v>
      </c>
      <c r="I8" s="90"/>
      <c r="J8" s="91" t="s">
        <v>134</v>
      </c>
      <c r="L8" s="52"/>
      <c r="M8" s="72"/>
      <c r="N8" s="72"/>
      <c r="O8" s="72"/>
      <c r="P8" s="72"/>
      <c r="Q8" s="72"/>
      <c r="R8" s="72"/>
      <c r="S8" s="72"/>
      <c r="T8" s="72"/>
      <c r="U8" s="78"/>
      <c r="V8" s="78"/>
      <c r="W8" s="78"/>
      <c r="X8" s="78"/>
      <c r="Y8" s="78"/>
      <c r="Z8" s="78"/>
      <c r="AA8" s="78"/>
      <c r="AB8" s="78"/>
      <c r="AC8" s="78"/>
      <c r="AD8" s="78"/>
      <c r="AE8" s="78"/>
      <c r="AF8" s="78"/>
      <c r="AG8" s="78"/>
      <c r="AH8" s="78"/>
      <c r="AI8" s="78"/>
      <c r="AJ8" s="78"/>
    </row>
    <row r="9" spans="1:36" s="77" customFormat="1">
      <c r="A9" s="76"/>
      <c r="B9" s="59"/>
      <c r="C9" s="59"/>
      <c r="D9" s="59"/>
      <c r="E9" s="87"/>
      <c r="F9" s="63" t="s">
        <v>15</v>
      </c>
      <c r="G9" s="59"/>
      <c r="H9" s="59"/>
      <c r="I9" s="59"/>
      <c r="J9" s="63" t="s">
        <v>15</v>
      </c>
      <c r="L9" s="52"/>
      <c r="M9" s="85"/>
      <c r="N9" s="85"/>
      <c r="O9" s="85"/>
      <c r="P9" s="85"/>
      <c r="Q9" s="85"/>
      <c r="R9" s="85"/>
      <c r="S9" s="85"/>
      <c r="T9" s="85"/>
      <c r="U9" s="78"/>
      <c r="V9" s="78"/>
      <c r="W9" s="78"/>
      <c r="X9" s="78"/>
      <c r="Y9" s="78"/>
      <c r="Z9" s="78"/>
      <c r="AA9" s="78"/>
      <c r="AB9" s="78"/>
      <c r="AC9" s="78"/>
      <c r="AD9" s="78"/>
      <c r="AE9" s="78"/>
      <c r="AF9" s="78"/>
      <c r="AG9" s="78"/>
      <c r="AH9" s="78"/>
      <c r="AI9" s="78"/>
      <c r="AJ9" s="78"/>
    </row>
    <row r="10" spans="1:36" s="77" customFormat="1">
      <c r="A10" s="76" t="s">
        <v>135</v>
      </c>
      <c r="B10" s="59"/>
      <c r="C10" s="59"/>
      <c r="D10" s="59"/>
      <c r="E10" s="87"/>
      <c r="F10" s="55"/>
      <c r="G10" s="87"/>
      <c r="H10" s="87"/>
      <c r="I10" s="87"/>
      <c r="J10" s="87"/>
      <c r="L10" s="52"/>
      <c r="M10" s="85"/>
      <c r="N10" s="85"/>
      <c r="O10" s="85"/>
      <c r="P10" s="85"/>
      <c r="Q10" s="85"/>
      <c r="R10" s="85"/>
      <c r="S10" s="85"/>
      <c r="T10" s="85"/>
      <c r="U10" s="78"/>
      <c r="V10" s="78"/>
      <c r="W10" s="78"/>
      <c r="X10" s="78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</row>
    <row r="11" spans="1:36" s="77" customFormat="1">
      <c r="A11" s="57"/>
      <c r="B11" s="86"/>
      <c r="C11" s="88"/>
      <c r="D11" s="92"/>
      <c r="E11" s="88"/>
      <c r="F11" s="56"/>
      <c r="G11" s="88"/>
      <c r="H11" s="92"/>
      <c r="I11" s="88"/>
      <c r="J11" s="56"/>
      <c r="L11" s="52"/>
      <c r="M11" s="85"/>
      <c r="N11" s="85"/>
      <c r="O11" s="85"/>
      <c r="P11" s="85"/>
      <c r="Q11" s="85"/>
      <c r="R11" s="85"/>
      <c r="S11" s="85"/>
      <c r="T11" s="85"/>
      <c r="U11" s="78"/>
      <c r="V11" s="78"/>
      <c r="W11" s="78"/>
      <c r="X11" s="78"/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  <c r="AJ11" s="78"/>
    </row>
    <row r="12" spans="1:36" s="77" customFormat="1" ht="13.5" thickBot="1">
      <c r="A12" s="57"/>
      <c r="B12" s="86"/>
      <c r="C12" s="88"/>
      <c r="D12" s="93"/>
      <c r="E12" s="88"/>
      <c r="F12" s="69"/>
      <c r="G12" s="88"/>
      <c r="H12" s="93"/>
      <c r="I12" s="88"/>
      <c r="J12" s="69"/>
      <c r="L12" s="52"/>
      <c r="M12" s="85"/>
      <c r="N12" s="85"/>
      <c r="O12" s="85"/>
      <c r="P12" s="85"/>
      <c r="Q12" s="85"/>
      <c r="R12" s="85"/>
      <c r="S12" s="85"/>
      <c r="T12" s="85"/>
      <c r="U12" s="78"/>
      <c r="V12" s="78"/>
      <c r="W12" s="78"/>
      <c r="X12" s="78"/>
      <c r="Y12" s="78"/>
      <c r="Z12" s="78"/>
      <c r="AA12" s="78"/>
      <c r="AB12" s="78"/>
      <c r="AC12" s="78"/>
      <c r="AD12" s="78"/>
      <c r="AE12" s="78"/>
      <c r="AF12" s="78"/>
      <c r="AG12" s="78"/>
      <c r="AH12" s="78"/>
      <c r="AI12" s="78"/>
      <c r="AJ12" s="78"/>
    </row>
    <row r="13" spans="1:36" s="77" customFormat="1" ht="13.5" thickBot="1">
      <c r="A13" s="76"/>
      <c r="B13" s="88"/>
      <c r="C13" s="88"/>
      <c r="D13" s="59"/>
      <c r="E13" s="59"/>
      <c r="F13" s="61">
        <f>SUM(F11:F12)</f>
        <v>0</v>
      </c>
      <c r="G13" s="59"/>
      <c r="H13" s="59"/>
      <c r="I13" s="59"/>
      <c r="J13" s="61">
        <f>SUM(J11:J12)</f>
        <v>0</v>
      </c>
      <c r="L13" s="52"/>
      <c r="M13" s="85"/>
      <c r="N13" s="85"/>
      <c r="O13" s="85"/>
      <c r="P13" s="85"/>
      <c r="Q13" s="85"/>
      <c r="R13" s="85"/>
      <c r="S13" s="85"/>
      <c r="T13" s="85"/>
      <c r="U13" s="78"/>
      <c r="V13" s="78"/>
      <c r="W13" s="78"/>
      <c r="X13" s="78"/>
      <c r="Y13" s="78"/>
      <c r="Z13" s="78"/>
      <c r="AA13" s="78"/>
      <c r="AB13" s="78"/>
      <c r="AC13" s="78"/>
      <c r="AD13" s="78"/>
      <c r="AE13" s="78"/>
      <c r="AF13" s="78"/>
      <c r="AG13" s="78"/>
      <c r="AH13" s="78"/>
      <c r="AI13" s="78"/>
      <c r="AJ13" s="78"/>
    </row>
    <row r="14" spans="1:36" s="77" customFormat="1" ht="13.5" thickTop="1">
      <c r="B14" s="70"/>
      <c r="C14" s="70"/>
      <c r="D14" s="81"/>
      <c r="F14" s="81"/>
      <c r="L14" s="52"/>
      <c r="M14" s="85"/>
      <c r="N14" s="85"/>
      <c r="O14" s="85"/>
      <c r="P14" s="85"/>
      <c r="Q14" s="85"/>
      <c r="R14" s="85"/>
      <c r="S14" s="85"/>
      <c r="T14" s="85"/>
      <c r="U14" s="78"/>
      <c r="V14" s="78"/>
      <c r="W14" s="78"/>
      <c r="X14" s="78"/>
      <c r="Y14" s="78"/>
      <c r="Z14" s="78"/>
      <c r="AA14" s="78"/>
      <c r="AB14" s="78"/>
      <c r="AC14" s="78"/>
      <c r="AD14" s="78"/>
      <c r="AE14" s="78"/>
      <c r="AF14" s="78"/>
      <c r="AG14" s="78"/>
      <c r="AH14" s="78"/>
      <c r="AI14" s="78"/>
      <c r="AJ14" s="78"/>
    </row>
    <row r="15" spans="1:36" s="77" customFormat="1">
      <c r="B15" s="70"/>
      <c r="C15" s="70"/>
      <c r="D15" s="81"/>
      <c r="F15" s="67"/>
      <c r="J15" s="67"/>
      <c r="L15" s="52"/>
      <c r="M15" s="85"/>
      <c r="N15" s="85"/>
      <c r="O15" s="85"/>
      <c r="P15" s="85"/>
      <c r="Q15" s="85"/>
      <c r="R15" s="85"/>
      <c r="S15" s="85"/>
      <c r="T15" s="85"/>
      <c r="U15" s="78"/>
      <c r="V15" s="78"/>
      <c r="W15" s="78"/>
      <c r="X15" s="78"/>
      <c r="Y15" s="78"/>
      <c r="Z15" s="78"/>
      <c r="AA15" s="78"/>
      <c r="AB15" s="78"/>
      <c r="AC15" s="78"/>
      <c r="AD15" s="78"/>
      <c r="AE15" s="78"/>
      <c r="AF15" s="78"/>
      <c r="AG15" s="78"/>
      <c r="AH15" s="78"/>
      <c r="AI15" s="78"/>
      <c r="AJ15" s="78"/>
    </row>
    <row r="16" spans="1:36" s="77" customFormat="1" ht="15">
      <c r="B16" s="70"/>
      <c r="C16" s="70"/>
      <c r="D16" s="81"/>
      <c r="F16" s="79" t="s">
        <v>108</v>
      </c>
      <c r="J16" s="79" t="s">
        <v>107</v>
      </c>
      <c r="L16" s="52"/>
      <c r="M16" s="85"/>
      <c r="N16" s="85"/>
      <c r="O16" s="85"/>
      <c r="P16" s="85"/>
      <c r="Q16" s="85"/>
      <c r="R16" s="85"/>
      <c r="S16" s="85"/>
      <c r="T16" s="85"/>
      <c r="U16" s="78"/>
      <c r="V16" s="78"/>
      <c r="W16" s="78"/>
      <c r="X16" s="78"/>
      <c r="Y16" s="78"/>
      <c r="Z16" s="78"/>
      <c r="AA16" s="78"/>
      <c r="AB16" s="78"/>
      <c r="AC16" s="78"/>
      <c r="AD16" s="78"/>
      <c r="AE16" s="78"/>
      <c r="AF16" s="78"/>
      <c r="AG16" s="78"/>
      <c r="AH16" s="78"/>
      <c r="AI16" s="78"/>
      <c r="AJ16" s="78"/>
    </row>
    <row r="17" spans="1:36" s="77" customFormat="1">
      <c r="B17" s="70"/>
      <c r="C17" s="70"/>
      <c r="D17" s="81"/>
      <c r="F17" s="81"/>
      <c r="L17" s="52"/>
      <c r="M17" s="85"/>
      <c r="N17" s="85"/>
      <c r="O17" s="85"/>
      <c r="P17" s="85"/>
      <c r="Q17" s="85"/>
      <c r="R17" s="85"/>
      <c r="S17" s="85"/>
      <c r="T17" s="85"/>
      <c r="U17" s="78"/>
      <c r="V17" s="78"/>
      <c r="W17" s="78"/>
      <c r="X17" s="78"/>
      <c r="Y17" s="78"/>
      <c r="Z17" s="78"/>
      <c r="AA17" s="78"/>
      <c r="AB17" s="78"/>
      <c r="AC17" s="78"/>
      <c r="AD17" s="78"/>
      <c r="AE17" s="78"/>
      <c r="AF17" s="78"/>
      <c r="AG17" s="78"/>
      <c r="AH17" s="78"/>
      <c r="AI17" s="78"/>
      <c r="AJ17" s="78"/>
    </row>
    <row r="18" spans="1:36" s="77" customFormat="1" ht="13.5" thickBot="1">
      <c r="A18" s="55"/>
      <c r="B18" s="59"/>
      <c r="C18" s="59"/>
      <c r="D18" s="217">
        <v>2015</v>
      </c>
      <c r="E18" s="217"/>
      <c r="F18" s="217"/>
      <c r="G18" s="59"/>
      <c r="H18" s="217">
        <v>2014</v>
      </c>
      <c r="I18" s="217"/>
      <c r="J18" s="217"/>
      <c r="L18" s="52"/>
      <c r="M18" s="85"/>
      <c r="N18" s="85"/>
      <c r="O18" s="85"/>
      <c r="P18" s="85"/>
      <c r="Q18" s="85"/>
      <c r="R18" s="85"/>
      <c r="S18" s="85"/>
      <c r="T18" s="85"/>
      <c r="U18" s="78"/>
      <c r="V18" s="78"/>
      <c r="W18" s="78"/>
      <c r="X18" s="78"/>
      <c r="Y18" s="78"/>
      <c r="Z18" s="78"/>
      <c r="AA18" s="78"/>
      <c r="AB18" s="78"/>
      <c r="AC18" s="78"/>
      <c r="AD18" s="78"/>
      <c r="AE18" s="78"/>
      <c r="AF18" s="78"/>
      <c r="AG18" s="78"/>
      <c r="AH18" s="78"/>
      <c r="AI18" s="78"/>
      <c r="AJ18" s="78"/>
    </row>
    <row r="19" spans="1:36" s="77" customFormat="1" ht="26.25" thickBot="1">
      <c r="A19" s="55"/>
      <c r="B19" s="89" t="s">
        <v>136</v>
      </c>
      <c r="C19" s="87"/>
      <c r="D19" s="91" t="s">
        <v>41</v>
      </c>
      <c r="E19" s="90"/>
      <c r="F19" s="91" t="s">
        <v>134</v>
      </c>
      <c r="G19" s="87"/>
      <c r="H19" s="89" t="s">
        <v>41</v>
      </c>
      <c r="I19" s="90"/>
      <c r="J19" s="91" t="s">
        <v>134</v>
      </c>
      <c r="L19" s="52"/>
      <c r="M19" s="85"/>
      <c r="N19" s="85"/>
      <c r="O19" s="85"/>
      <c r="P19" s="85"/>
      <c r="Q19" s="85"/>
      <c r="R19" s="85"/>
      <c r="S19" s="85"/>
      <c r="T19" s="85"/>
      <c r="U19" s="78"/>
      <c r="V19" s="78"/>
      <c r="W19" s="78"/>
      <c r="X19" s="78"/>
      <c r="Y19" s="78"/>
      <c r="Z19" s="78"/>
      <c r="AA19" s="78"/>
      <c r="AB19" s="78"/>
      <c r="AC19" s="78"/>
      <c r="AD19" s="78"/>
      <c r="AE19" s="78"/>
      <c r="AF19" s="78"/>
      <c r="AG19" s="78"/>
      <c r="AH19" s="78"/>
      <c r="AI19" s="78"/>
      <c r="AJ19" s="78"/>
    </row>
    <row r="20" spans="1:36" s="77" customFormat="1">
      <c r="A20" s="76"/>
      <c r="B20" s="55"/>
      <c r="C20" s="87"/>
      <c r="D20" s="87"/>
      <c r="E20" s="87"/>
      <c r="F20" s="63" t="s">
        <v>15</v>
      </c>
      <c r="G20" s="87"/>
      <c r="H20" s="87"/>
      <c r="I20" s="87"/>
      <c r="J20" s="63" t="s">
        <v>15</v>
      </c>
      <c r="L20" s="52"/>
      <c r="M20" s="85"/>
      <c r="N20" s="85"/>
      <c r="O20" s="85"/>
      <c r="P20" s="85"/>
      <c r="Q20" s="85"/>
      <c r="R20" s="85"/>
      <c r="S20" s="85"/>
      <c r="T20" s="85"/>
      <c r="U20" s="78"/>
      <c r="V20" s="78"/>
      <c r="W20" s="78"/>
      <c r="X20" s="78"/>
      <c r="Y20" s="78"/>
      <c r="Z20" s="78"/>
      <c r="AA20" s="78"/>
      <c r="AB20" s="78"/>
      <c r="AC20" s="78"/>
      <c r="AD20" s="78"/>
      <c r="AE20" s="78"/>
      <c r="AF20" s="78"/>
      <c r="AG20" s="78"/>
      <c r="AH20" s="78"/>
      <c r="AI20" s="78"/>
      <c r="AJ20" s="78"/>
    </row>
    <row r="21" spans="1:36" s="77" customFormat="1" ht="25.5">
      <c r="A21" s="76" t="s">
        <v>137</v>
      </c>
      <c r="B21" s="55"/>
      <c r="C21" s="87"/>
      <c r="D21" s="87"/>
      <c r="E21" s="87"/>
      <c r="F21" s="55"/>
      <c r="G21" s="87"/>
      <c r="H21" s="87"/>
      <c r="I21" s="87"/>
      <c r="J21" s="87"/>
      <c r="L21" s="52"/>
      <c r="M21" s="85"/>
      <c r="N21" s="85"/>
      <c r="O21" s="85"/>
      <c r="P21" s="85"/>
      <c r="Q21" s="85"/>
      <c r="R21" s="85"/>
      <c r="S21" s="85"/>
      <c r="T21" s="85"/>
      <c r="U21" s="78"/>
      <c r="V21" s="78"/>
      <c r="W21" s="78"/>
      <c r="X21" s="78"/>
      <c r="Y21" s="78"/>
      <c r="Z21" s="78"/>
      <c r="AA21" s="78"/>
      <c r="AB21" s="78"/>
      <c r="AC21" s="78"/>
      <c r="AD21" s="78"/>
      <c r="AE21" s="78"/>
      <c r="AF21" s="78"/>
      <c r="AG21" s="78"/>
      <c r="AH21" s="78"/>
      <c r="AI21" s="78"/>
      <c r="AJ21" s="78"/>
    </row>
    <row r="22" spans="1:36" s="77" customFormat="1">
      <c r="A22" s="57"/>
      <c r="B22" s="86"/>
      <c r="C22" s="88"/>
      <c r="D22" s="93"/>
      <c r="E22" s="88"/>
      <c r="F22" s="56"/>
      <c r="G22" s="88"/>
      <c r="H22" s="93"/>
      <c r="I22" s="88"/>
      <c r="J22" s="56"/>
      <c r="L22" s="52"/>
      <c r="M22" s="85"/>
      <c r="N22" s="85"/>
      <c r="O22" s="85"/>
      <c r="P22" s="85"/>
      <c r="Q22" s="85"/>
      <c r="R22" s="85"/>
      <c r="S22" s="85"/>
      <c r="T22" s="85"/>
      <c r="U22" s="78"/>
      <c r="V22" s="78"/>
      <c r="W22" s="78"/>
      <c r="X22" s="78"/>
      <c r="Y22" s="78"/>
      <c r="Z22" s="78"/>
      <c r="AA22" s="78"/>
      <c r="AB22" s="78"/>
      <c r="AC22" s="78"/>
      <c r="AD22" s="78"/>
      <c r="AE22" s="78"/>
      <c r="AF22" s="78"/>
      <c r="AG22" s="78"/>
      <c r="AH22" s="78"/>
      <c r="AI22" s="78"/>
      <c r="AJ22" s="78"/>
    </row>
    <row r="23" spans="1:36" s="77" customFormat="1">
      <c r="A23" s="57"/>
      <c r="B23" s="86"/>
      <c r="C23" s="88"/>
      <c r="D23" s="93"/>
      <c r="E23" s="88"/>
      <c r="F23" s="56"/>
      <c r="G23" s="88"/>
      <c r="H23" s="93"/>
      <c r="I23" s="88"/>
      <c r="J23" s="56"/>
      <c r="L23" s="52"/>
      <c r="M23" s="85"/>
      <c r="N23" s="85"/>
      <c r="O23" s="85"/>
      <c r="P23" s="85"/>
      <c r="Q23" s="85"/>
      <c r="R23" s="85"/>
      <c r="S23" s="85"/>
      <c r="T23" s="85"/>
      <c r="U23" s="78"/>
      <c r="V23" s="78"/>
      <c r="W23" s="78"/>
      <c r="X23" s="78"/>
      <c r="Y23" s="78"/>
      <c r="Z23" s="78"/>
      <c r="AA23" s="78"/>
      <c r="AB23" s="78"/>
      <c r="AC23" s="78"/>
      <c r="AD23" s="78"/>
      <c r="AE23" s="78"/>
      <c r="AF23" s="78"/>
      <c r="AG23" s="78"/>
      <c r="AH23" s="78"/>
      <c r="AI23" s="78"/>
      <c r="AJ23" s="78"/>
    </row>
    <row r="24" spans="1:36">
      <c r="A24" s="57"/>
      <c r="B24" s="86"/>
      <c r="C24" s="88"/>
      <c r="D24" s="93"/>
      <c r="E24" s="88"/>
      <c r="F24" s="56"/>
      <c r="G24" s="88"/>
      <c r="H24" s="93"/>
      <c r="I24" s="88"/>
      <c r="J24" s="56"/>
      <c r="M24" s="215"/>
      <c r="N24" s="215"/>
      <c r="O24" s="215"/>
      <c r="P24" s="215"/>
      <c r="Q24" s="215"/>
      <c r="R24" s="215"/>
      <c r="S24" s="215"/>
      <c r="T24" s="215"/>
    </row>
    <row r="25" spans="1:36">
      <c r="A25" s="57"/>
      <c r="B25" s="86"/>
      <c r="C25" s="88"/>
      <c r="D25" s="93"/>
      <c r="E25" s="88"/>
      <c r="F25" s="56"/>
      <c r="G25" s="88"/>
      <c r="H25" s="93"/>
      <c r="I25" s="88"/>
      <c r="J25" s="56"/>
    </row>
    <row r="26" spans="1:36">
      <c r="A26" s="57"/>
      <c r="B26" s="86"/>
      <c r="C26" s="88"/>
      <c r="D26" s="93"/>
      <c r="E26" s="88"/>
      <c r="F26" s="56"/>
      <c r="G26" s="59"/>
      <c r="H26" s="93"/>
      <c r="I26" s="88"/>
      <c r="J26" s="56"/>
    </row>
    <row r="27" spans="1:36" ht="13.5" thickBot="1">
      <c r="A27" s="57"/>
      <c r="B27" s="75"/>
      <c r="C27" s="57"/>
      <c r="D27" s="93"/>
      <c r="E27" s="57"/>
      <c r="F27" s="69"/>
      <c r="G27" s="88"/>
      <c r="H27" s="93"/>
      <c r="I27" s="57"/>
      <c r="J27" s="69"/>
    </row>
    <row r="28" spans="1:36" ht="13.5" thickBot="1">
      <c r="A28" s="76"/>
      <c r="B28" s="88"/>
      <c r="C28" s="88"/>
      <c r="D28" s="59"/>
      <c r="E28" s="59"/>
      <c r="F28" s="61">
        <f>SUM(F22:F27)</f>
        <v>0</v>
      </c>
      <c r="G28" s="59"/>
      <c r="H28" s="59"/>
      <c r="I28" s="59"/>
      <c r="J28" s="61">
        <f>SUM(J22:J27)</f>
        <v>0</v>
      </c>
    </row>
    <row r="29" spans="1:36" ht="12.75" customHeight="1" thickTop="1">
      <c r="B29" s="52"/>
      <c r="C29" s="52"/>
    </row>
    <row r="30" spans="1:36">
      <c r="B30" s="52"/>
      <c r="C30" s="52"/>
      <c r="F30" s="67" t="e">
        <f>CPF!#REF!-'19. Дъщерни, асоц. и съвместни'!F13-'19. Дъщерни, асоц. и съвместни'!F28</f>
        <v>#REF!</v>
      </c>
      <c r="G30" s="77"/>
      <c r="H30" s="77"/>
      <c r="I30" s="77"/>
      <c r="J30" s="67" t="e">
        <f>CPF!#REF!-'19. Дъщерни, асоц. и съвместни'!J13-'19. Дъщерни, асоц. и съвместни'!J28</f>
        <v>#REF!</v>
      </c>
    </row>
    <row r="31" spans="1:36" ht="15">
      <c r="B31" s="52"/>
      <c r="C31" s="52"/>
      <c r="F31" s="79" t="s">
        <v>138</v>
      </c>
      <c r="G31" s="77"/>
      <c r="H31" s="77"/>
      <c r="I31" s="77"/>
      <c r="J31" s="79" t="s">
        <v>139</v>
      </c>
    </row>
    <row r="32" spans="1:36" ht="15">
      <c r="B32" s="52"/>
      <c r="C32" s="52"/>
      <c r="F32" s="79"/>
      <c r="G32" s="77"/>
      <c r="H32" s="77"/>
      <c r="I32" s="77"/>
      <c r="J32" s="79"/>
    </row>
    <row r="33" spans="1:10">
      <c r="B33" s="52"/>
      <c r="C33" s="52"/>
    </row>
    <row r="34" spans="1:10" ht="26.25" thickBot="1">
      <c r="A34" s="76"/>
      <c r="B34" s="52"/>
      <c r="C34" s="52"/>
      <c r="D34" s="74" t="s">
        <v>42</v>
      </c>
      <c r="E34" s="59"/>
      <c r="F34" s="74" t="s">
        <v>140</v>
      </c>
      <c r="G34" s="59"/>
      <c r="H34" s="74" t="s">
        <v>43</v>
      </c>
      <c r="I34" s="59"/>
      <c r="J34" s="74" t="s">
        <v>141</v>
      </c>
    </row>
    <row r="35" spans="1:10" ht="13.5">
      <c r="A35" s="94"/>
      <c r="B35" s="52"/>
      <c r="C35" s="52"/>
      <c r="D35" s="63" t="s">
        <v>15</v>
      </c>
      <c r="E35" s="54"/>
      <c r="F35" s="63" t="s">
        <v>15</v>
      </c>
      <c r="G35" s="54"/>
      <c r="H35" s="63" t="s">
        <v>15</v>
      </c>
      <c r="I35" s="54"/>
      <c r="J35" s="63" t="s">
        <v>15</v>
      </c>
    </row>
    <row r="36" spans="1:10" ht="13.5">
      <c r="A36" s="94"/>
      <c r="B36" s="52"/>
      <c r="C36" s="52"/>
      <c r="D36" s="59"/>
      <c r="E36" s="59"/>
      <c r="F36" s="59"/>
      <c r="G36" s="59"/>
      <c r="H36" s="59"/>
      <c r="I36" s="59"/>
      <c r="J36" s="59"/>
    </row>
    <row r="37" spans="1:10" ht="13.5">
      <c r="A37" s="218" t="s">
        <v>106</v>
      </c>
      <c r="B37" s="218"/>
      <c r="C37" s="52"/>
      <c r="D37" s="59"/>
      <c r="E37" s="59"/>
      <c r="F37" s="59"/>
      <c r="G37" s="59"/>
      <c r="H37" s="59"/>
      <c r="I37" s="59"/>
      <c r="J37" s="59"/>
    </row>
    <row r="38" spans="1:10">
      <c r="A38" s="216"/>
      <c r="B38" s="216"/>
      <c r="C38" s="52"/>
      <c r="D38" s="73"/>
      <c r="E38" s="56"/>
      <c r="F38" s="73"/>
      <c r="G38" s="56"/>
      <c r="H38" s="73"/>
      <c r="I38" s="56"/>
      <c r="J38" s="73"/>
    </row>
    <row r="39" spans="1:10">
      <c r="A39" s="216"/>
      <c r="B39" s="216"/>
      <c r="C39" s="52"/>
      <c r="D39" s="73"/>
      <c r="E39" s="56"/>
      <c r="F39" s="73"/>
      <c r="G39" s="56"/>
      <c r="H39" s="73"/>
      <c r="I39" s="56"/>
      <c r="J39" s="73"/>
    </row>
    <row r="40" spans="1:10">
      <c r="A40" s="216"/>
      <c r="B40" s="216"/>
      <c r="C40" s="52"/>
      <c r="D40" s="73"/>
      <c r="E40" s="56"/>
      <c r="F40" s="73"/>
      <c r="G40" s="56"/>
      <c r="H40" s="73"/>
      <c r="I40" s="56"/>
      <c r="J40" s="73"/>
    </row>
    <row r="41" spans="1:10">
      <c r="A41" s="216"/>
      <c r="B41" s="216"/>
      <c r="C41" s="52"/>
      <c r="D41" s="73"/>
      <c r="E41" s="56"/>
      <c r="F41" s="73"/>
      <c r="G41" s="56"/>
      <c r="H41" s="73"/>
      <c r="I41" s="56"/>
      <c r="J41" s="73"/>
    </row>
    <row r="42" spans="1:10">
      <c r="A42" s="216"/>
      <c r="B42" s="216"/>
      <c r="C42" s="52"/>
      <c r="D42" s="73"/>
      <c r="E42" s="56"/>
      <c r="F42" s="73"/>
      <c r="G42" s="56"/>
      <c r="H42" s="73"/>
      <c r="I42" s="56"/>
      <c r="J42" s="73"/>
    </row>
    <row r="43" spans="1:10" ht="24.95" customHeight="1" thickBot="1">
      <c r="A43" s="216"/>
      <c r="B43" s="216"/>
      <c r="C43" s="52"/>
      <c r="D43" s="73"/>
      <c r="E43" s="56"/>
      <c r="F43" s="73"/>
      <c r="G43" s="56"/>
      <c r="H43" s="73"/>
      <c r="I43" s="56"/>
      <c r="J43" s="73"/>
    </row>
    <row r="44" spans="1:10" ht="13.5" thickBot="1">
      <c r="A44" s="57"/>
      <c r="B44" s="52"/>
      <c r="C44" s="52"/>
      <c r="D44" s="95">
        <f>SUM(D38:D43)</f>
        <v>0</v>
      </c>
      <c r="E44" s="60"/>
      <c r="F44" s="95">
        <f>SUM(F38:F43)</f>
        <v>0</v>
      </c>
      <c r="G44" s="60"/>
      <c r="H44" s="95">
        <f>SUM(H38:H43)</f>
        <v>0</v>
      </c>
      <c r="I44" s="60"/>
      <c r="J44" s="95">
        <f>SUM(J38:J43)</f>
        <v>0</v>
      </c>
    </row>
    <row r="45" spans="1:10" ht="13.5" thickTop="1">
      <c r="B45" s="52"/>
      <c r="C45" s="52"/>
    </row>
    <row r="46" spans="1:10">
      <c r="B46" s="52"/>
      <c r="C46" s="52"/>
    </row>
    <row r="47" spans="1:10">
      <c r="B47" s="52"/>
      <c r="C47" s="52"/>
    </row>
    <row r="48" spans="1:10" ht="26.25" thickBot="1">
      <c r="A48" s="76"/>
      <c r="B48" s="52"/>
      <c r="C48" s="52"/>
      <c r="D48" s="74" t="s">
        <v>42</v>
      </c>
      <c r="E48" s="59"/>
      <c r="F48" s="74" t="s">
        <v>140</v>
      </c>
      <c r="G48" s="59"/>
      <c r="H48" s="74" t="s">
        <v>43</v>
      </c>
      <c r="I48" s="59"/>
      <c r="J48" s="74" t="s">
        <v>141</v>
      </c>
    </row>
    <row r="49" spans="1:10" ht="13.5">
      <c r="A49" s="94"/>
      <c r="B49" s="52"/>
      <c r="C49" s="52"/>
      <c r="D49" s="63" t="s">
        <v>15</v>
      </c>
      <c r="E49" s="54"/>
      <c r="F49" s="63" t="s">
        <v>15</v>
      </c>
      <c r="G49" s="54"/>
      <c r="H49" s="63" t="s">
        <v>15</v>
      </c>
      <c r="I49" s="54"/>
      <c r="J49" s="63" t="s">
        <v>15</v>
      </c>
    </row>
    <row r="50" spans="1:10" ht="13.5">
      <c r="A50" s="94"/>
      <c r="B50" s="52"/>
      <c r="C50" s="52"/>
      <c r="D50" s="59"/>
      <c r="E50" s="59"/>
      <c r="F50" s="59"/>
      <c r="G50" s="59"/>
      <c r="H50" s="59"/>
      <c r="I50" s="59"/>
      <c r="J50" s="59"/>
    </row>
    <row r="51" spans="1:10" ht="13.5">
      <c r="A51" s="218" t="s">
        <v>105</v>
      </c>
      <c r="B51" s="218"/>
      <c r="C51" s="52"/>
      <c r="D51" s="59"/>
      <c r="E51" s="59"/>
      <c r="F51" s="59"/>
      <c r="G51" s="59"/>
      <c r="H51" s="59"/>
      <c r="I51" s="59"/>
      <c r="J51" s="59"/>
    </row>
    <row r="52" spans="1:10">
      <c r="A52" s="216"/>
      <c r="B52" s="216"/>
      <c r="C52" s="52"/>
      <c r="D52" s="73"/>
      <c r="E52" s="56"/>
      <c r="F52" s="73"/>
      <c r="G52" s="56"/>
      <c r="H52" s="73"/>
      <c r="I52" s="56"/>
      <c r="J52" s="73"/>
    </row>
    <row r="53" spans="1:10">
      <c r="A53" s="216"/>
      <c r="B53" s="216"/>
      <c r="C53" s="52"/>
      <c r="D53" s="73"/>
      <c r="E53" s="56"/>
      <c r="F53" s="73"/>
      <c r="G53" s="56"/>
      <c r="H53" s="73"/>
      <c r="I53" s="56"/>
      <c r="J53" s="73"/>
    </row>
    <row r="54" spans="1:10">
      <c r="A54" s="216"/>
      <c r="B54" s="216"/>
      <c r="C54" s="52"/>
      <c r="D54" s="73"/>
      <c r="E54" s="56"/>
      <c r="F54" s="73"/>
      <c r="G54" s="56"/>
      <c r="H54" s="73"/>
      <c r="I54" s="56"/>
      <c r="J54" s="73"/>
    </row>
    <row r="55" spans="1:10">
      <c r="A55" s="216"/>
      <c r="B55" s="216"/>
      <c r="C55" s="52"/>
      <c r="D55" s="73"/>
      <c r="E55" s="56"/>
      <c r="F55" s="73"/>
      <c r="G55" s="56"/>
      <c r="H55" s="73"/>
      <c r="I55" s="56"/>
      <c r="J55" s="73"/>
    </row>
    <row r="56" spans="1:10" ht="15" customHeight="1">
      <c r="A56" s="216"/>
      <c r="B56" s="216"/>
      <c r="C56" s="52"/>
      <c r="D56" s="73"/>
      <c r="E56" s="56"/>
      <c r="F56" s="73"/>
      <c r="G56" s="56"/>
      <c r="H56" s="73"/>
      <c r="I56" s="56"/>
      <c r="J56" s="73"/>
    </row>
    <row r="57" spans="1:10" ht="13.5" thickBot="1">
      <c r="A57" s="216"/>
      <c r="B57" s="216"/>
      <c r="C57" s="52"/>
      <c r="D57" s="73"/>
      <c r="E57" s="56"/>
      <c r="F57" s="73"/>
      <c r="G57" s="56"/>
      <c r="H57" s="73"/>
      <c r="I57" s="56"/>
      <c r="J57" s="73"/>
    </row>
    <row r="58" spans="1:10" ht="13.5" thickBot="1">
      <c r="A58" s="57"/>
      <c r="B58" s="52"/>
      <c r="C58" s="52"/>
      <c r="D58" s="95">
        <f>SUM(D52:D57)</f>
        <v>0</v>
      </c>
      <c r="E58" s="60"/>
      <c r="F58" s="95">
        <f>SUM(F52:F57)</f>
        <v>0</v>
      </c>
      <c r="G58" s="60"/>
      <c r="H58" s="95">
        <f>SUM(H52:H57)</f>
        <v>0</v>
      </c>
      <c r="I58" s="60"/>
      <c r="J58" s="95">
        <f>SUM(J52:J57)</f>
        <v>0</v>
      </c>
    </row>
    <row r="59" spans="1:10" ht="13.5" thickTop="1">
      <c r="B59" s="52"/>
      <c r="C59" s="52"/>
    </row>
    <row r="60" spans="1:10">
      <c r="B60" s="52"/>
      <c r="C60" s="52"/>
    </row>
    <row r="61" spans="1:10">
      <c r="B61" s="52"/>
      <c r="C61" s="52"/>
    </row>
    <row r="62" spans="1:10">
      <c r="B62" s="52"/>
      <c r="C62" s="52"/>
    </row>
    <row r="63" spans="1:10">
      <c r="B63" s="52"/>
      <c r="C63" s="52"/>
    </row>
    <row r="64" spans="1:10">
      <c r="B64" s="52"/>
      <c r="C64" s="52"/>
    </row>
    <row r="65" spans="2:3">
      <c r="B65" s="52"/>
      <c r="C65" s="52"/>
    </row>
    <row r="66" spans="2:3">
      <c r="B66" s="52"/>
      <c r="C66" s="52"/>
    </row>
    <row r="67" spans="2:3">
      <c r="B67" s="52"/>
      <c r="C67" s="52"/>
    </row>
    <row r="68" spans="2:3">
      <c r="B68" s="52"/>
      <c r="C68" s="52"/>
    </row>
    <row r="69" spans="2:3">
      <c r="B69" s="52"/>
      <c r="C69" s="52"/>
    </row>
    <row r="70" spans="2:3">
      <c r="B70" s="52"/>
      <c r="C70" s="52"/>
    </row>
    <row r="71" spans="2:3">
      <c r="B71" s="52"/>
      <c r="C71" s="52"/>
    </row>
    <row r="72" spans="2:3">
      <c r="B72" s="52"/>
      <c r="C72" s="52"/>
    </row>
    <row r="73" spans="2:3">
      <c r="B73" s="52"/>
      <c r="C73" s="52"/>
    </row>
    <row r="74" spans="2:3">
      <c r="B74" s="52"/>
      <c r="C74" s="52"/>
    </row>
    <row r="75" spans="2:3">
      <c r="B75" s="52"/>
      <c r="C75" s="52"/>
    </row>
    <row r="76" spans="2:3">
      <c r="B76" s="52"/>
      <c r="C76" s="52"/>
    </row>
    <row r="77" spans="2:3" ht="12.75" customHeight="1">
      <c r="B77" s="52"/>
      <c r="C77" s="52"/>
    </row>
    <row r="78" spans="2:3">
      <c r="B78" s="52"/>
      <c r="C78" s="52"/>
    </row>
    <row r="79" spans="2:3">
      <c r="B79" s="52"/>
      <c r="C79" s="52"/>
    </row>
    <row r="80" spans="2:3">
      <c r="B80" s="52"/>
      <c r="C80" s="52"/>
    </row>
    <row r="81" spans="2:3">
      <c r="B81" s="52"/>
      <c r="C81" s="52"/>
    </row>
    <row r="82" spans="2:3">
      <c r="B82" s="52"/>
      <c r="C82" s="52"/>
    </row>
    <row r="83" spans="2:3">
      <c r="B83" s="52"/>
      <c r="C83" s="52"/>
    </row>
    <row r="84" spans="2:3">
      <c r="B84" s="52"/>
      <c r="C84" s="52"/>
    </row>
    <row r="85" spans="2:3">
      <c r="B85" s="52"/>
      <c r="C85" s="52"/>
    </row>
    <row r="86" spans="2:3">
      <c r="B86" s="52"/>
      <c r="C86" s="52"/>
    </row>
    <row r="87" spans="2:3">
      <c r="B87" s="52"/>
      <c r="C87" s="52"/>
    </row>
    <row r="88" spans="2:3">
      <c r="B88" s="52"/>
      <c r="C88" s="52"/>
    </row>
    <row r="89" spans="2:3">
      <c r="B89" s="52"/>
      <c r="C89" s="52"/>
    </row>
    <row r="90" spans="2:3">
      <c r="B90" s="52"/>
      <c r="C90" s="52"/>
    </row>
    <row r="91" spans="2:3">
      <c r="B91" s="52"/>
      <c r="C91" s="52"/>
    </row>
    <row r="92" spans="2:3">
      <c r="B92" s="52"/>
      <c r="C92" s="52"/>
    </row>
    <row r="93" spans="2:3">
      <c r="B93" s="52"/>
      <c r="C93" s="52"/>
    </row>
    <row r="94" spans="2:3">
      <c r="B94" s="52"/>
      <c r="C94" s="52"/>
    </row>
    <row r="95" spans="2:3">
      <c r="B95" s="52"/>
      <c r="C95" s="52"/>
    </row>
    <row r="96" spans="2:3">
      <c r="B96" s="52"/>
      <c r="C96" s="52"/>
    </row>
    <row r="97" spans="2:3">
      <c r="B97" s="52"/>
      <c r="C97" s="52"/>
    </row>
    <row r="98" spans="2:3">
      <c r="B98" s="52"/>
      <c r="C98" s="52"/>
    </row>
    <row r="99" spans="2:3">
      <c r="B99" s="52"/>
      <c r="C99" s="52"/>
    </row>
    <row r="100" spans="2:3">
      <c r="B100" s="52"/>
      <c r="C100" s="52"/>
    </row>
    <row r="101" spans="2:3">
      <c r="B101" s="52"/>
      <c r="C101" s="52"/>
    </row>
    <row r="102" spans="2:3">
      <c r="B102" s="52"/>
      <c r="C102" s="52"/>
    </row>
    <row r="103" spans="2:3">
      <c r="B103" s="52"/>
      <c r="C103" s="52"/>
    </row>
    <row r="104" spans="2:3">
      <c r="B104" s="52"/>
      <c r="C104" s="52"/>
    </row>
    <row r="105" spans="2:3">
      <c r="B105" s="52"/>
      <c r="C105" s="52"/>
    </row>
    <row r="106" spans="2:3">
      <c r="B106" s="52"/>
      <c r="C106" s="52"/>
    </row>
  </sheetData>
  <mergeCells count="22">
    <mergeCell ref="A57:B57"/>
    <mergeCell ref="A37:B37"/>
    <mergeCell ref="A38:B38"/>
    <mergeCell ref="A39:B39"/>
    <mergeCell ref="A40:B40"/>
    <mergeCell ref="A41:B41"/>
    <mergeCell ref="A42:B42"/>
    <mergeCell ref="A43:B43"/>
    <mergeCell ref="A52:B52"/>
    <mergeCell ref="A53:B53"/>
    <mergeCell ref="A55:B55"/>
    <mergeCell ref="A56:B56"/>
    <mergeCell ref="D7:F7"/>
    <mergeCell ref="H7:J7"/>
    <mergeCell ref="D18:F18"/>
    <mergeCell ref="H18:J18"/>
    <mergeCell ref="A51:B51"/>
    <mergeCell ref="O24:P24"/>
    <mergeCell ref="Q24:R24"/>
    <mergeCell ref="S24:T24"/>
    <mergeCell ref="M24:N24"/>
    <mergeCell ref="A54:B54"/>
  </mergeCells>
  <hyperlinks>
    <hyperlink ref="J16" location="CPF!E9" display="CPF!E9"/>
    <hyperlink ref="F16" location="CPF!C9" display="CPF!C9"/>
    <hyperlink ref="J31" location="CPF!E10" display="CPF!E10"/>
    <hyperlink ref="F31" location="CPF!C10" display="CPF!C10"/>
  </hyperlink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4:F126"/>
  <sheetViews>
    <sheetView workbookViewId="0"/>
  </sheetViews>
  <sheetFormatPr defaultColWidth="8.85546875" defaultRowHeight="15"/>
  <cols>
    <col min="1" max="1" width="69.42578125" style="3" bestFit="1" customWidth="1"/>
    <col min="2" max="2" width="11.85546875" style="3" customWidth="1"/>
    <col min="3" max="3" width="2.42578125" style="3" customWidth="1"/>
    <col min="4" max="4" width="8.5703125" style="3" bestFit="1" customWidth="1"/>
    <col min="5" max="16384" width="8.85546875" style="3"/>
  </cols>
  <sheetData>
    <row r="4" spans="1:6">
      <c r="A4" s="6" t="s">
        <v>46</v>
      </c>
    </row>
    <row r="6" spans="1:6">
      <c r="A6" s="4"/>
      <c r="B6" s="4"/>
      <c r="C6" s="4"/>
      <c r="D6" s="4"/>
      <c r="E6" s="4"/>
      <c r="F6" s="4"/>
    </row>
    <row r="7" spans="1:6" ht="30" customHeight="1" thickBot="1">
      <c r="A7" s="4"/>
      <c r="B7" s="31" t="e">
        <f>#REF!</f>
        <v>#REF!</v>
      </c>
      <c r="C7" s="1"/>
      <c r="D7" s="31" t="e">
        <f>#REF!</f>
        <v>#REF!</v>
      </c>
      <c r="E7" s="4"/>
      <c r="F7" s="4"/>
    </row>
    <row r="8" spans="1:6">
      <c r="A8" s="4"/>
      <c r="B8" s="23" t="s">
        <v>15</v>
      </c>
      <c r="C8" s="11"/>
      <c r="D8" s="23" t="s">
        <v>15</v>
      </c>
      <c r="E8" s="4"/>
      <c r="F8" s="4"/>
    </row>
    <row r="9" spans="1:6">
      <c r="A9" s="29" t="s">
        <v>48</v>
      </c>
      <c r="B9" s="4"/>
      <c r="C9" s="4"/>
      <c r="D9" s="4"/>
      <c r="E9" s="4"/>
      <c r="F9" s="4"/>
    </row>
    <row r="10" spans="1:6">
      <c r="A10" s="4" t="s">
        <v>39</v>
      </c>
      <c r="B10" s="34"/>
      <c r="C10" s="34"/>
      <c r="D10" s="34">
        <v>-28790</v>
      </c>
      <c r="E10" s="4"/>
      <c r="F10" s="4"/>
    </row>
    <row r="11" spans="1:6">
      <c r="A11" s="4" t="s">
        <v>49</v>
      </c>
      <c r="B11" s="34"/>
      <c r="C11" s="34"/>
      <c r="D11" s="34">
        <v>-22</v>
      </c>
      <c r="E11" s="4"/>
      <c r="F11" s="4"/>
    </row>
    <row r="12" spans="1:6" ht="15.75" thickBot="1">
      <c r="A12" s="4" t="s">
        <v>50</v>
      </c>
      <c r="B12" s="34"/>
      <c r="C12" s="34"/>
      <c r="D12" s="34" t="s">
        <v>22</v>
      </c>
      <c r="E12" s="4"/>
      <c r="F12" s="4"/>
    </row>
    <row r="13" spans="1:6" ht="15.75" thickBot="1">
      <c r="A13" s="29" t="s">
        <v>51</v>
      </c>
      <c r="B13" s="35">
        <f>SUM(B10:B12)</f>
        <v>0</v>
      </c>
      <c r="C13" s="34"/>
      <c r="D13" s="35">
        <f>SUM(D10:D12)</f>
        <v>-28812</v>
      </c>
      <c r="E13" s="4"/>
      <c r="F13" s="4"/>
    </row>
    <row r="14" spans="1:6" ht="15.75" thickTop="1">
      <c r="A14" s="4"/>
      <c r="B14" s="4"/>
      <c r="C14" s="4"/>
      <c r="D14" s="4"/>
      <c r="E14" s="4"/>
      <c r="F14" s="4"/>
    </row>
    <row r="15" spans="1:6">
      <c r="A15" s="4"/>
      <c r="B15" s="4"/>
      <c r="C15" s="4"/>
      <c r="D15" s="4"/>
      <c r="E15" s="4"/>
      <c r="F15" s="4"/>
    </row>
    <row r="16" spans="1:6">
      <c r="A16" s="4"/>
      <c r="B16" s="4"/>
      <c r="C16" s="4"/>
      <c r="D16" s="4"/>
      <c r="E16" s="4"/>
      <c r="F16" s="4"/>
    </row>
    <row r="17" spans="1:6">
      <c r="A17" s="4"/>
      <c r="B17" s="4"/>
      <c r="C17" s="4"/>
      <c r="D17" s="4"/>
      <c r="E17" s="4"/>
      <c r="F17" s="4"/>
    </row>
    <row r="18" spans="1:6">
      <c r="A18" s="4"/>
      <c r="B18" s="4"/>
    </row>
    <row r="19" spans="1:6">
      <c r="A19" s="4"/>
      <c r="B19" s="4"/>
    </row>
    <row r="20" spans="1:6">
      <c r="A20" s="4"/>
      <c r="B20" s="4"/>
    </row>
    <row r="21" spans="1:6">
      <c r="A21" s="4"/>
      <c r="B21" s="4"/>
    </row>
    <row r="22" spans="1:6">
      <c r="A22" s="4"/>
      <c r="B22" s="4"/>
    </row>
    <row r="23" spans="1:6">
      <c r="A23" s="4"/>
      <c r="B23" s="4"/>
    </row>
    <row r="24" spans="1:6">
      <c r="A24" s="4"/>
      <c r="B24" s="4"/>
    </row>
    <row r="25" spans="1:6">
      <c r="A25" s="4"/>
      <c r="B25" s="4"/>
    </row>
    <row r="26" spans="1:6">
      <c r="A26" s="4"/>
      <c r="B26" s="4"/>
    </row>
    <row r="27" spans="1:6">
      <c r="A27" s="4"/>
      <c r="B27" s="4"/>
    </row>
    <row r="28" spans="1:6">
      <c r="A28" s="4"/>
      <c r="B28" s="4"/>
    </row>
    <row r="29" spans="1:6">
      <c r="A29" s="4"/>
      <c r="B29" s="4"/>
    </row>
    <row r="30" spans="1:6">
      <c r="A30" s="4"/>
      <c r="B30" s="4"/>
    </row>
    <row r="31" spans="1:6">
      <c r="A31" s="4"/>
      <c r="B31" s="4"/>
    </row>
    <row r="32" spans="1:6">
      <c r="A32" s="4"/>
      <c r="B32" s="4"/>
    </row>
    <row r="33" spans="1:2">
      <c r="A33" s="4"/>
      <c r="B33" s="4"/>
    </row>
    <row r="34" spans="1:2">
      <c r="A34" s="4"/>
      <c r="B34" s="4"/>
    </row>
    <row r="35" spans="1:2">
      <c r="A35" s="4"/>
      <c r="B35" s="4"/>
    </row>
    <row r="36" spans="1:2">
      <c r="A36" s="4"/>
      <c r="B36" s="4"/>
    </row>
    <row r="37" spans="1:2">
      <c r="A37" s="4"/>
      <c r="B37" s="4"/>
    </row>
    <row r="38" spans="1:2">
      <c r="A38" s="4"/>
      <c r="B38" s="4"/>
    </row>
    <row r="39" spans="1:2">
      <c r="A39" s="4"/>
      <c r="B39" s="4"/>
    </row>
    <row r="40" spans="1:2">
      <c r="A40" s="4"/>
      <c r="B40" s="4"/>
    </row>
    <row r="41" spans="1:2">
      <c r="A41" s="4"/>
      <c r="B41" s="4"/>
    </row>
    <row r="42" spans="1:2">
      <c r="A42" s="4"/>
      <c r="B42" s="4"/>
    </row>
    <row r="43" spans="1:2">
      <c r="A43" s="4"/>
      <c r="B43" s="4"/>
    </row>
    <row r="44" spans="1:2">
      <c r="A44" s="4"/>
      <c r="B44" s="4"/>
    </row>
    <row r="45" spans="1:2">
      <c r="A45" s="4"/>
      <c r="B45" s="4"/>
    </row>
    <row r="46" spans="1:2">
      <c r="A46" s="4"/>
      <c r="B46" s="4"/>
    </row>
    <row r="47" spans="1:2">
      <c r="A47" s="4"/>
      <c r="B47" s="4"/>
    </row>
    <row r="48" spans="1:2">
      <c r="A48" s="4"/>
      <c r="B48" s="4"/>
    </row>
    <row r="49" spans="1:2">
      <c r="A49" s="4"/>
      <c r="B49" s="4"/>
    </row>
    <row r="50" spans="1:2">
      <c r="A50" s="4"/>
      <c r="B50" s="4"/>
    </row>
    <row r="51" spans="1:2">
      <c r="A51" s="4"/>
      <c r="B51" s="4"/>
    </row>
    <row r="52" spans="1:2">
      <c r="A52" s="4"/>
      <c r="B52" s="4"/>
    </row>
    <row r="53" spans="1:2">
      <c r="A53" s="4"/>
      <c r="B53" s="4"/>
    </row>
    <row r="54" spans="1:2">
      <c r="A54" s="4"/>
      <c r="B54" s="4"/>
    </row>
    <row r="55" spans="1:2">
      <c r="A55" s="4"/>
      <c r="B55" s="4"/>
    </row>
    <row r="56" spans="1:2">
      <c r="A56" s="4"/>
      <c r="B56" s="4"/>
    </row>
    <row r="57" spans="1:2">
      <c r="A57" s="4"/>
      <c r="B57" s="4"/>
    </row>
    <row r="58" spans="1:2">
      <c r="A58" s="4"/>
      <c r="B58" s="4"/>
    </row>
    <row r="59" spans="1:2">
      <c r="A59" s="4"/>
      <c r="B59" s="4"/>
    </row>
    <row r="60" spans="1:2">
      <c r="A60" s="4"/>
      <c r="B60" s="4"/>
    </row>
    <row r="61" spans="1:2">
      <c r="A61" s="4"/>
      <c r="B61" s="4"/>
    </row>
    <row r="62" spans="1:2">
      <c r="A62" s="4"/>
      <c r="B62" s="4"/>
    </row>
    <row r="63" spans="1:2">
      <c r="A63" s="4"/>
      <c r="B63" s="4"/>
    </row>
    <row r="64" spans="1:2">
      <c r="A64" s="4"/>
      <c r="B64" s="4"/>
    </row>
    <row r="65" spans="1:2">
      <c r="A65" s="4"/>
      <c r="B65" s="4"/>
    </row>
    <row r="66" spans="1:2">
      <c r="A66" s="4"/>
      <c r="B66" s="4"/>
    </row>
    <row r="67" spans="1:2">
      <c r="A67" s="4"/>
      <c r="B67" s="4"/>
    </row>
    <row r="68" spans="1:2">
      <c r="A68" s="4"/>
      <c r="B68" s="4"/>
    </row>
    <row r="69" spans="1:2">
      <c r="A69" s="4"/>
      <c r="B69" s="4"/>
    </row>
    <row r="70" spans="1:2">
      <c r="A70" s="4"/>
      <c r="B70" s="4"/>
    </row>
    <row r="71" spans="1:2">
      <c r="A71" s="4"/>
      <c r="B71" s="4"/>
    </row>
    <row r="72" spans="1:2">
      <c r="A72" s="4"/>
      <c r="B72" s="4"/>
    </row>
    <row r="73" spans="1:2">
      <c r="A73" s="4"/>
      <c r="B73" s="4"/>
    </row>
    <row r="74" spans="1:2">
      <c r="A74" s="4"/>
      <c r="B74" s="4"/>
    </row>
    <row r="75" spans="1:2">
      <c r="A75" s="4"/>
      <c r="B75" s="4"/>
    </row>
    <row r="76" spans="1:2">
      <c r="A76" s="4"/>
      <c r="B76" s="4"/>
    </row>
    <row r="77" spans="1:2">
      <c r="A77" s="4"/>
      <c r="B77" s="4"/>
    </row>
    <row r="78" spans="1:2">
      <c r="A78" s="4"/>
      <c r="B78" s="4"/>
    </row>
    <row r="79" spans="1:2">
      <c r="A79" s="4"/>
      <c r="B79" s="4"/>
    </row>
    <row r="80" spans="1:2">
      <c r="A80" s="4"/>
      <c r="B80" s="4"/>
    </row>
    <row r="81" spans="1:2">
      <c r="A81" s="4"/>
      <c r="B81" s="4"/>
    </row>
    <row r="82" spans="1:2">
      <c r="A82" s="4"/>
      <c r="B82" s="4"/>
    </row>
    <row r="83" spans="1:2">
      <c r="A83" s="4"/>
      <c r="B83" s="4"/>
    </row>
    <row r="84" spans="1:2">
      <c r="A84" s="4"/>
      <c r="B84" s="4"/>
    </row>
    <row r="85" spans="1:2">
      <c r="A85" s="4"/>
      <c r="B85" s="4"/>
    </row>
    <row r="86" spans="1:2">
      <c r="A86" s="4"/>
      <c r="B86" s="4"/>
    </row>
    <row r="87" spans="1:2">
      <c r="A87" s="4"/>
      <c r="B87" s="4"/>
    </row>
    <row r="88" spans="1:2">
      <c r="A88" s="4"/>
      <c r="B88" s="4"/>
    </row>
    <row r="89" spans="1:2">
      <c r="A89" s="4"/>
      <c r="B89" s="4"/>
    </row>
    <row r="90" spans="1:2">
      <c r="A90" s="4"/>
      <c r="B90" s="4"/>
    </row>
    <row r="91" spans="1:2">
      <c r="A91" s="4"/>
      <c r="B91" s="4"/>
    </row>
    <row r="92" spans="1:2">
      <c r="A92" s="4"/>
      <c r="B92" s="4"/>
    </row>
    <row r="93" spans="1:2">
      <c r="A93" s="4"/>
      <c r="B93" s="4"/>
    </row>
    <row r="94" spans="1:2">
      <c r="A94" s="4"/>
      <c r="B94" s="4"/>
    </row>
    <row r="95" spans="1:2">
      <c r="A95" s="4"/>
      <c r="B95" s="4"/>
    </row>
    <row r="96" spans="1:2">
      <c r="A96" s="4"/>
      <c r="B96" s="4"/>
    </row>
    <row r="97" spans="1:2">
      <c r="A97" s="4"/>
      <c r="B97" s="4"/>
    </row>
    <row r="98" spans="1:2">
      <c r="A98" s="4"/>
      <c r="B98" s="4"/>
    </row>
    <row r="99" spans="1:2">
      <c r="A99" s="4"/>
      <c r="B99" s="4"/>
    </row>
    <row r="100" spans="1:2">
      <c r="A100" s="4"/>
      <c r="B100" s="4"/>
    </row>
    <row r="101" spans="1:2">
      <c r="A101" s="4"/>
      <c r="B101" s="4"/>
    </row>
    <row r="102" spans="1:2">
      <c r="A102" s="4"/>
      <c r="B102" s="4"/>
    </row>
    <row r="103" spans="1:2">
      <c r="A103" s="4"/>
      <c r="B103" s="4"/>
    </row>
    <row r="104" spans="1:2">
      <c r="A104" s="4"/>
      <c r="B104" s="4"/>
    </row>
    <row r="105" spans="1:2">
      <c r="A105" s="4"/>
      <c r="B105" s="4"/>
    </row>
    <row r="106" spans="1:2">
      <c r="A106" s="4"/>
      <c r="B106" s="4"/>
    </row>
    <row r="107" spans="1:2">
      <c r="A107" s="4"/>
      <c r="B107" s="4"/>
    </row>
    <row r="108" spans="1:2">
      <c r="A108" s="4"/>
      <c r="B108" s="4"/>
    </row>
    <row r="109" spans="1:2">
      <c r="A109" s="4"/>
      <c r="B109" s="4"/>
    </row>
    <row r="110" spans="1:2">
      <c r="A110" s="4"/>
      <c r="B110" s="4"/>
    </row>
    <row r="111" spans="1:2">
      <c r="A111" s="4"/>
      <c r="B111" s="4"/>
    </row>
    <row r="112" spans="1:2">
      <c r="A112" s="4"/>
      <c r="B112" s="4"/>
    </row>
    <row r="113" spans="1:2">
      <c r="A113" s="4"/>
      <c r="B113" s="4"/>
    </row>
    <row r="114" spans="1:2">
      <c r="A114" s="4"/>
      <c r="B114" s="4"/>
    </row>
    <row r="115" spans="1:2">
      <c r="A115" s="4"/>
      <c r="B115" s="4"/>
    </row>
    <row r="116" spans="1:2">
      <c r="A116" s="4"/>
      <c r="B116" s="4"/>
    </row>
    <row r="117" spans="1:2">
      <c r="A117" s="4"/>
      <c r="B117" s="4"/>
    </row>
    <row r="118" spans="1:2">
      <c r="A118" s="4"/>
      <c r="B118" s="4"/>
    </row>
    <row r="119" spans="1:2">
      <c r="A119" s="4"/>
      <c r="B119" s="4"/>
    </row>
    <row r="120" spans="1:2">
      <c r="A120" s="4"/>
      <c r="B120" s="4"/>
    </row>
    <row r="121" spans="1:2">
      <c r="A121" s="4"/>
      <c r="B121" s="4"/>
    </row>
    <row r="122" spans="1:2">
      <c r="A122" s="4"/>
      <c r="B122" s="4"/>
    </row>
    <row r="123" spans="1:2">
      <c r="A123" s="4"/>
      <c r="B123" s="4"/>
    </row>
    <row r="124" spans="1:2">
      <c r="A124" s="4"/>
      <c r="B124" s="4"/>
    </row>
    <row r="125" spans="1:2">
      <c r="A125" s="4"/>
      <c r="B125" s="4"/>
    </row>
    <row r="126" spans="1:2">
      <c r="A126" s="4"/>
      <c r="B126" s="4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E38"/>
  <sheetViews>
    <sheetView workbookViewId="0"/>
  </sheetViews>
  <sheetFormatPr defaultColWidth="8.85546875" defaultRowHeight="15"/>
  <cols>
    <col min="1" max="1" width="51.140625" style="3" customWidth="1"/>
    <col min="2" max="2" width="8.85546875" style="3"/>
    <col min="3" max="3" width="11.42578125" style="3" bestFit="1" customWidth="1"/>
    <col min="4" max="4" width="2" style="3" customWidth="1"/>
    <col min="5" max="5" width="11.42578125" style="3" bestFit="1" customWidth="1"/>
    <col min="6" max="16384" width="8.85546875" style="3"/>
  </cols>
  <sheetData>
    <row r="1" spans="1:5">
      <c r="A1" s="6" t="s">
        <v>52</v>
      </c>
    </row>
    <row r="5" spans="1:5" ht="15.75" thickBot="1">
      <c r="A5" s="26" t="s">
        <v>45</v>
      </c>
      <c r="B5" s="17" t="s">
        <v>44</v>
      </c>
      <c r="C5" s="31" t="e">
        <f>'Бележки Cash F'!B7</f>
        <v>#REF!</v>
      </c>
      <c r="D5" s="1"/>
      <c r="E5" s="31" t="e">
        <f>'Бележки Cash F'!D7</f>
        <v>#REF!</v>
      </c>
    </row>
    <row r="6" spans="1:5">
      <c r="A6" s="10"/>
      <c r="B6" s="10"/>
      <c r="C6" s="23" t="s">
        <v>15</v>
      </c>
      <c r="D6" s="11"/>
      <c r="E6" s="23" t="s">
        <v>15</v>
      </c>
    </row>
    <row r="7" spans="1:5">
      <c r="A7" s="26" t="s">
        <v>53</v>
      </c>
      <c r="B7" s="10"/>
      <c r="C7" s="10"/>
      <c r="D7" s="36"/>
      <c r="E7" s="10"/>
    </row>
    <row r="8" spans="1:5">
      <c r="A8" s="18" t="s">
        <v>54</v>
      </c>
      <c r="B8" s="4"/>
      <c r="C8" s="4"/>
      <c r="D8" s="17"/>
      <c r="E8" s="4"/>
    </row>
    <row r="9" spans="1:5" ht="15.75" thickBot="1">
      <c r="A9" s="18" t="s">
        <v>55</v>
      </c>
      <c r="B9" s="37">
        <v>22</v>
      </c>
      <c r="C9" s="38"/>
      <c r="D9" s="13"/>
      <c r="E9" s="38">
        <v>187506</v>
      </c>
    </row>
    <row r="10" spans="1:5">
      <c r="A10" s="10"/>
      <c r="B10" s="10"/>
      <c r="C10" s="39">
        <f>C9</f>
        <v>0</v>
      </c>
      <c r="D10" s="14"/>
      <c r="E10" s="40">
        <f>E9</f>
        <v>187506</v>
      </c>
    </row>
    <row r="11" spans="1:5">
      <c r="A11" s="10"/>
      <c r="B11" s="10"/>
      <c r="C11" s="16"/>
      <c r="D11" s="16"/>
      <c r="E11" s="41"/>
    </row>
    <row r="12" spans="1:5">
      <c r="A12" s="26" t="s">
        <v>56</v>
      </c>
      <c r="B12" s="10"/>
      <c r="C12" s="39"/>
      <c r="D12" s="39"/>
      <c r="E12" s="41"/>
    </row>
    <row r="13" spans="1:5" ht="30">
      <c r="A13" s="18" t="s">
        <v>57</v>
      </c>
      <c r="B13" s="37">
        <v>25</v>
      </c>
      <c r="C13" s="13"/>
      <c r="D13" s="16"/>
      <c r="E13" s="13">
        <v>684</v>
      </c>
    </row>
    <row r="14" spans="1:5">
      <c r="A14" s="18" t="s">
        <v>54</v>
      </c>
      <c r="B14" s="10"/>
      <c r="C14" s="14"/>
      <c r="D14" s="16"/>
      <c r="E14" s="14"/>
    </row>
    <row r="15" spans="1:5">
      <c r="A15" s="18" t="s">
        <v>58</v>
      </c>
      <c r="B15" s="37">
        <v>22</v>
      </c>
      <c r="C15" s="13"/>
      <c r="D15" s="16"/>
      <c r="E15" s="13">
        <v>1560967</v>
      </c>
    </row>
    <row r="16" spans="1:5">
      <c r="A16" s="18" t="s">
        <v>59</v>
      </c>
      <c r="B16" s="37">
        <v>36</v>
      </c>
      <c r="C16" s="13"/>
      <c r="D16" s="16"/>
      <c r="E16" s="13">
        <v>132589</v>
      </c>
    </row>
    <row r="17" spans="1:5" ht="15.75" thickBot="1">
      <c r="A17" s="18" t="s">
        <v>60</v>
      </c>
      <c r="B17" s="37">
        <v>26</v>
      </c>
      <c r="C17" s="28"/>
      <c r="D17" s="16"/>
      <c r="E17" s="28">
        <v>404305</v>
      </c>
    </row>
    <row r="18" spans="1:5">
      <c r="A18" s="10"/>
      <c r="B18" s="10"/>
      <c r="C18" s="40">
        <f>SUM(C13:C17)</f>
        <v>0</v>
      </c>
      <c r="D18" s="39"/>
      <c r="E18" s="40">
        <f>SUM(E13:E17)</f>
        <v>2098545</v>
      </c>
    </row>
    <row r="19" spans="1:5" ht="15.75" thickBot="1">
      <c r="A19" s="4"/>
      <c r="B19" s="4"/>
      <c r="C19" s="16"/>
      <c r="D19" s="16"/>
      <c r="E19" s="42" t="s">
        <v>61</v>
      </c>
    </row>
    <row r="20" spans="1:5" ht="15.75" thickBot="1">
      <c r="A20" s="10"/>
      <c r="B20" s="4"/>
      <c r="C20" s="43">
        <f>C10+C18</f>
        <v>0</v>
      </c>
      <c r="D20" s="39"/>
      <c r="E20" s="43">
        <f>E10+E18</f>
        <v>2286051</v>
      </c>
    </row>
    <row r="21" spans="1:5" ht="15.75" thickTop="1">
      <c r="A21" s="30" t="s">
        <v>62</v>
      </c>
      <c r="B21" s="10"/>
      <c r="C21" s="33"/>
      <c r="D21" s="44"/>
      <c r="E21" s="44"/>
    </row>
    <row r="22" spans="1:5">
      <c r="A22" s="10"/>
      <c r="B22" s="10"/>
      <c r="C22" s="15"/>
      <c r="D22" s="34"/>
      <c r="E22" s="34"/>
    </row>
    <row r="23" spans="1:5">
      <c r="A23" s="30" t="s">
        <v>63</v>
      </c>
      <c r="B23" s="10"/>
      <c r="C23" s="15"/>
      <c r="D23" s="34"/>
      <c r="E23" s="34"/>
    </row>
    <row r="24" spans="1:5">
      <c r="A24" s="19" t="s">
        <v>64</v>
      </c>
      <c r="B24" s="10"/>
      <c r="C24" s="15"/>
      <c r="D24" s="34"/>
      <c r="E24" s="34"/>
    </row>
    <row r="25" spans="1:5">
      <c r="A25" s="19" t="s">
        <v>65</v>
      </c>
      <c r="B25" s="37">
        <v>29</v>
      </c>
      <c r="C25" s="13"/>
      <c r="D25" s="15"/>
      <c r="E25" s="13">
        <v>1470260</v>
      </c>
    </row>
    <row r="26" spans="1:5">
      <c r="A26" s="19" t="s">
        <v>66</v>
      </c>
      <c r="B26" s="37">
        <v>34</v>
      </c>
      <c r="C26" s="13"/>
      <c r="D26" s="15"/>
      <c r="E26" s="13">
        <v>241547</v>
      </c>
    </row>
    <row r="27" spans="1:5" ht="15.75" thickBot="1">
      <c r="A27" s="19" t="s">
        <v>28</v>
      </c>
      <c r="B27" s="37">
        <v>36</v>
      </c>
      <c r="C27" s="13"/>
      <c r="D27" s="15"/>
      <c r="E27" s="13">
        <v>21976</v>
      </c>
    </row>
    <row r="28" spans="1:5">
      <c r="A28" s="4"/>
      <c r="B28" s="4"/>
      <c r="C28" s="40">
        <f>SUM(C25:C27)</f>
        <v>0</v>
      </c>
      <c r="D28" s="34"/>
      <c r="E28" s="40">
        <f>SUM(E25:E27)</f>
        <v>1733783</v>
      </c>
    </row>
    <row r="29" spans="1:5">
      <c r="A29" s="30" t="s">
        <v>67</v>
      </c>
      <c r="B29" s="10"/>
      <c r="C29" s="14"/>
      <c r="D29" s="34"/>
      <c r="E29" s="34"/>
    </row>
    <row r="30" spans="1:5">
      <c r="A30" s="19" t="s">
        <v>64</v>
      </c>
      <c r="B30" s="10"/>
      <c r="C30" s="14"/>
      <c r="D30" s="34"/>
      <c r="E30" s="34"/>
    </row>
    <row r="31" spans="1:5">
      <c r="A31" s="19" t="s">
        <v>65</v>
      </c>
      <c r="B31" s="37">
        <v>29</v>
      </c>
      <c r="C31" s="13"/>
      <c r="D31" s="15"/>
      <c r="E31" s="13">
        <v>207737</v>
      </c>
    </row>
    <row r="32" spans="1:5">
      <c r="A32" s="19" t="s">
        <v>66</v>
      </c>
      <c r="B32" s="37">
        <v>34</v>
      </c>
      <c r="C32" s="13"/>
      <c r="D32" s="15"/>
      <c r="E32" s="13">
        <v>1478878</v>
      </c>
    </row>
    <row r="33" spans="1:5">
      <c r="A33" s="19" t="s">
        <v>68</v>
      </c>
      <c r="B33" s="37">
        <v>36</v>
      </c>
      <c r="C33" s="13"/>
      <c r="D33" s="15"/>
      <c r="E33" s="13">
        <v>406347</v>
      </c>
    </row>
    <row r="34" spans="1:5" ht="15.75" thickBot="1">
      <c r="A34" s="19" t="s">
        <v>27</v>
      </c>
      <c r="B34" s="37">
        <v>35</v>
      </c>
      <c r="C34" s="13"/>
      <c r="D34" s="16"/>
      <c r="E34" s="13" t="s">
        <v>22</v>
      </c>
    </row>
    <row r="35" spans="1:5">
      <c r="A35" s="10"/>
      <c r="B35" s="10"/>
      <c r="C35" s="40">
        <f>SUM(C31:C34)</f>
        <v>0</v>
      </c>
      <c r="D35" s="34"/>
      <c r="E35" s="40">
        <f>SUM(E31:E34)</f>
        <v>2092962</v>
      </c>
    </row>
    <row r="36" spans="1:5" ht="15.75" thickBot="1">
      <c r="A36" s="4"/>
      <c r="B36" s="4"/>
      <c r="C36" s="14"/>
      <c r="D36" s="34"/>
      <c r="E36" s="42" t="s">
        <v>61</v>
      </c>
    </row>
    <row r="37" spans="1:5" ht="15.75" thickBot="1">
      <c r="A37" s="10"/>
      <c r="B37" s="4"/>
      <c r="C37" s="43">
        <f>C28+C35</f>
        <v>0</v>
      </c>
      <c r="D37" s="34"/>
      <c r="E37" s="43">
        <f>E28+E35</f>
        <v>3826745</v>
      </c>
    </row>
    <row r="38" spans="1:5" ht="15.75" thickTop="1"/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4</vt:i4>
      </vt:variant>
    </vt:vector>
  </HeadingPairs>
  <TitlesOfParts>
    <vt:vector size="15" baseType="lpstr">
      <vt:lpstr>Cover</vt:lpstr>
      <vt:lpstr>IN ST-2</vt:lpstr>
      <vt:lpstr>CPF</vt:lpstr>
      <vt:lpstr>ОПП</vt:lpstr>
      <vt:lpstr>Ekuity St</vt:lpstr>
      <vt:lpstr>16. Нетна загуба на година</vt:lpstr>
      <vt:lpstr>19. Дъщерни, асоц. и съвместни</vt:lpstr>
      <vt:lpstr>Бележки Cash F</vt:lpstr>
      <vt:lpstr>ФА и ФП</vt:lpstr>
      <vt:lpstr>Риск</vt:lpstr>
      <vt:lpstr>38.3 Валутен риск</vt:lpstr>
      <vt:lpstr>Риск!_Toc268709797</vt:lpstr>
      <vt:lpstr>'ФА и ФП'!_Toc422925242</vt:lpstr>
      <vt:lpstr>'Ekuity St'!OLE_LINK3</vt:lpstr>
      <vt:lpstr>'Ekuity St'!Print_Area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2015-09-18T11:44:28Z</cp:lastPrinted>
  <dcterms:created xsi:type="dcterms:W3CDTF">2006-09-16T00:00:00Z</dcterms:created>
  <dcterms:modified xsi:type="dcterms:W3CDTF">2018-07-24T08:10:18Z</dcterms:modified>
</cp:coreProperties>
</file>