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1080" windowWidth="13515" windowHeight="8385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45621"/>
</workbook>
</file>

<file path=xl/sharedStrings.xml><?xml version="1.0" encoding="utf-8"?>
<sst xmlns="http://schemas.openxmlformats.org/spreadsheetml/2006/main" count="46" uniqueCount="29">
  <si>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</si>
  <si>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</si>
  <si>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</si>
  <si>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</si>
  <si>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</si>
  <si>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</si>
  <si>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</si>
  <si>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</si>
  <si>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</si>
  <si>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</si>
  <si>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</si>
  <si>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</si>
  <si>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</si>
  <si>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</si>
  <si>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</si>
  <si>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</si>
  <si>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</si>
  <si>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</si>
  <si>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</si>
  <si>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</si>
  <si>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</si>
  <si>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от които 0.4% се дължат на добавените лимити</t>
  </si>
  <si>
    <t>Обща сума на получените средства от ЕК като предварително финансиране към  31.01.2018 г.</t>
  </si>
  <si>
    <t>Обща сума на публичните разходи, декларирани пред ЕК със Заявления за плащане 
към 31.01.2018 г.</t>
  </si>
  <si>
    <t>Получени средства от ЕК на основание изпратени заявления за плащане към 31.01.2018 г.</t>
  </si>
  <si>
    <t>Общо получени средства от ЕК към 31.01.2018 г.</t>
  </si>
  <si>
    <t>Платено към  31.01.2018 г.</t>
  </si>
  <si>
    <t>Общо платено към  31.01.2018 г.</t>
  </si>
  <si>
    <t>Обща сума на публичните разходи, сертифицрани пред ЕК с Годишен счетоводен отчет 
към 31.01.2018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</si>
</sst>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7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sz val="10"/>
      <color rgb="FF40008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2" fillId="0" borderId="2" xfId="18" applyNumberFormat="1" applyFont="1" applyFill="1" applyBorder="1" applyAlignment="1">
      <alignment vertical="center" wrapText="1"/>
    </xf>
    <xf numFmtId="3" fontId="2" fillId="0" borderId="2" xfId="16" applyNumberFormat="1" applyFont="1" applyFill="1" applyBorder="1" applyAlignment="1">
      <alignment vertical="center" wrapText="1"/>
    </xf>
    <xf numFmtId="3" fontId="4" fillId="0" borderId="2" xfId="18" applyNumberFormat="1" applyFont="1" applyFill="1" applyBorder="1" applyAlignment="1">
      <alignment vertical="center" wrapText="1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applyFont="1" applyFill="1"/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6" fillId="0" borderId="0" xfId="0" applyNumberFormat="1" applyFont="1"/>
    <xf numFmtId="4" fontId="4" fillId="0" borderId="0" xfId="0" applyNumberFormat="1" applyFont="1" applyFill="1"/>
    <xf numFmtId="168" fontId="3" fillId="0" borderId="0" xfId="16" applyNumberFormat="1" applyFont="1" applyFill="1" applyBorder="1" applyAlignment="1">
      <alignment horizontal="center" vertical="center" wrapText="1"/>
    </xf>
    <xf numFmtId="3" fontId="3" fillId="0" borderId="0" xfId="16" applyNumberFormat="1" applyFont="1" applyFill="1" applyBorder="1" applyAlignment="1">
      <alignment vertical="center" wrapText="1"/>
    </xf>
    <xf numFmtId="167" fontId="2" fillId="3" borderId="0" xfId="16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8" fontId="2" fillId="3" borderId="2" xfId="0" applyNumberFormat="1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170" fontId="2" fillId="3" borderId="2" xfId="18" applyNumberFormat="1" applyFont="1" applyFill="1" applyBorder="1" applyAlignment="1">
      <alignment horizontal="right" vertical="center"/>
    </xf>
    <xf numFmtId="170" fontId="4" fillId="3" borderId="2" xfId="18" applyNumberFormat="1" applyFont="1" applyFill="1" applyBorder="1" applyAlignment="1">
      <alignment horizontal="right" vertical="center"/>
    </xf>
    <xf numFmtId="168" fontId="2" fillId="3" borderId="2" xfId="18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171" fontId="3" fillId="2" borderId="0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/>
    </xf>
    <xf numFmtId="168" fontId="3" fillId="2" borderId="0" xfId="16" applyNumberFormat="1" applyFont="1" applyFill="1" applyBorder="1" applyAlignment="1">
      <alignment horizontal="center" vertical="center" wrapText="1"/>
    </xf>
    <xf numFmtId="3" fontId="5" fillId="3" borderId="0" xfId="16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8" fontId="4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168" fontId="2" fillId="3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5" zoomScaleSheetLayoutView="85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L20" sqref="L20"/>
    </sheetView>
  </sheetViews>
  <sheetFormatPr defaultColWidth="9.140625" defaultRowHeight="12.75" outlineLevelRow="1"/>
  <cols>
    <col min="1" max="1" width="46.140625" style="21" customWidth="1"/>
    <col min="2" max="2" width="7.8515625" style="5" customWidth="1"/>
    <col min="3" max="3" width="19.57421875" style="5" customWidth="1"/>
    <col min="4" max="4" width="21.00390625" style="5" customWidth="1"/>
    <col min="5" max="5" width="18.7109375" style="5" customWidth="1"/>
    <col min="6" max="8" width="19.421875" style="5" customWidth="1"/>
    <col min="9" max="11" width="19.421875" style="21" customWidth="1"/>
    <col min="12" max="12" width="23.8515625" style="30" customWidth="1"/>
    <col min="13" max="13" width="24.7109375" style="10" customWidth="1"/>
    <col min="14" max="14" width="19.8515625" style="21" customWidth="1"/>
    <col min="15" max="15" width="28.421875" style="21" customWidth="1"/>
    <col min="16" max="16" width="15.421875" style="21" customWidth="1"/>
    <col min="17" max="17" width="14.28125" style="21" bestFit="1" customWidth="1"/>
    <col min="18" max="18" width="14.57421875" style="21" customWidth="1"/>
    <col min="19" max="16384" width="9.140625" style="21" customWidth="1"/>
  </cols>
  <sheetData>
    <row r="1" spans="1:13" s="12" customFormat="1" ht="11.25" customHeight="1">
      <c r="A1" s="1"/>
      <c r="B1" s="1"/>
      <c r="C1" s="2"/>
      <c r="D1" s="2"/>
      <c r="E1" s="2"/>
      <c r="F1" s="38"/>
      <c r="G1" s="38"/>
      <c r="H1" s="38"/>
      <c r="I1" s="39"/>
      <c r="J1" s="39"/>
      <c r="K1" s="39"/>
      <c r="L1" s="40"/>
      <c r="M1" s="40"/>
    </row>
    <row r="2" spans="1:13" s="13" customFormat="1" ht="12.75" customHeight="1">
      <c r="A2" s="64" t="s">
        <v>0</v>
      </c>
      <c r="B2" s="64" t="s">
        <v>1</v>
      </c>
      <c r="C2" s="66" t="s">
        <v>18</v>
      </c>
      <c r="D2" s="68" t="s">
        <v>19</v>
      </c>
      <c r="E2" s="66" t="s">
        <v>20</v>
      </c>
      <c r="F2" s="60" t="s">
        <v>22</v>
      </c>
      <c r="G2" s="60" t="s">
        <v>24</v>
      </c>
      <c r="H2" s="60" t="s">
        <v>25</v>
      </c>
      <c r="I2" s="70" t="s">
        <v>26</v>
      </c>
      <c r="J2" s="71"/>
      <c r="K2" s="60" t="s">
        <v>27</v>
      </c>
      <c r="L2" s="60" t="s">
        <v>23</v>
      </c>
      <c r="M2" s="60" t="s">
        <v>28</v>
      </c>
    </row>
    <row r="3" spans="1:13" s="13" customFormat="1" ht="98.25" customHeight="1">
      <c r="A3" s="65"/>
      <c r="B3" s="65"/>
      <c r="C3" s="67"/>
      <c r="D3" s="69"/>
      <c r="E3" s="67"/>
      <c r="F3" s="72"/>
      <c r="G3" s="72"/>
      <c r="H3" s="72"/>
      <c r="I3" s="41" t="s">
        <v>2</v>
      </c>
      <c r="J3" s="41" t="s">
        <v>5</v>
      </c>
      <c r="K3" s="61"/>
      <c r="L3" s="61"/>
      <c r="M3" s="61"/>
    </row>
    <row r="4" spans="1:13" s="13" customFormat="1" ht="18.75" customHeight="1">
      <c r="A4" s="14">
        <v>1</v>
      </c>
      <c r="B4" s="56">
        <v>2</v>
      </c>
      <c r="C4" s="11">
        <v>3</v>
      </c>
      <c r="D4" s="3">
        <v>4</v>
      </c>
      <c r="E4" s="3">
        <v>5</v>
      </c>
      <c r="F4" s="42">
        <v>6</v>
      </c>
      <c r="G4" s="42">
        <v>7</v>
      </c>
      <c r="H4" s="42">
        <v>8</v>
      </c>
      <c r="I4" s="42">
        <v>9</v>
      </c>
      <c r="J4" s="31">
        <v>10</v>
      </c>
      <c r="K4" s="31">
        <v>11</v>
      </c>
      <c r="L4" s="31">
        <v>12</v>
      </c>
      <c r="M4" s="31">
        <v>13</v>
      </c>
    </row>
    <row r="5" spans="1:17" s="18" customFormat="1" ht="29.25" customHeight="1">
      <c r="A5" s="15" t="s">
        <v>6</v>
      </c>
      <c r="B5" s="16" t="s">
        <v>3</v>
      </c>
      <c r="C5" s="6">
        <f>C6+C7</f>
        <v>1604449168</v>
      </c>
      <c r="D5" s="6">
        <f>D6+D7</f>
        <v>283138092</v>
      </c>
      <c r="E5" s="32">
        <f>+C5+D5</f>
        <v>1887587260</v>
      </c>
      <c r="F5" s="32">
        <v>88077377.28</v>
      </c>
      <c r="G5" s="32">
        <f>+G6+G7</f>
        <v>181655698.98</v>
      </c>
      <c r="H5" s="32">
        <f aca="true" t="shared" si="0" ref="H5:M5">+H6+H7</f>
        <v>269733076.26</v>
      </c>
      <c r="I5" s="32">
        <f t="shared" si="0"/>
        <v>309972571.63941514</v>
      </c>
      <c r="J5" s="32">
        <f t="shared" si="0"/>
        <v>54701042.054014444</v>
      </c>
      <c r="K5" s="32">
        <f t="shared" si="0"/>
        <v>364673613.6934296</v>
      </c>
      <c r="L5" s="43">
        <f t="shared" si="0"/>
        <v>237458430.42000002</v>
      </c>
      <c r="M5" s="43">
        <f t="shared" si="0"/>
        <v>38142677.87</v>
      </c>
      <c r="N5" s="17"/>
      <c r="O5" s="17"/>
      <c r="P5" s="17"/>
      <c r="Q5" s="17"/>
    </row>
    <row r="6" spans="1:18" ht="29.25" customHeight="1" outlineLevel="1">
      <c r="A6" s="19" t="s">
        <v>9</v>
      </c>
      <c r="B6" s="20" t="s">
        <v>3</v>
      </c>
      <c r="C6" s="8">
        <v>459761907</v>
      </c>
      <c r="D6" s="8">
        <v>81134456</v>
      </c>
      <c r="E6" s="44">
        <f>+C6+D6</f>
        <v>540896363</v>
      </c>
      <c r="F6" s="44">
        <v>27552038.37375</v>
      </c>
      <c r="G6" s="44">
        <v>105219680.72999999</v>
      </c>
      <c r="H6" s="44">
        <f>+F6+G6</f>
        <v>132771719.10374999</v>
      </c>
      <c r="I6" s="44">
        <v>167866804.7194152</v>
      </c>
      <c r="J6" s="57">
        <v>29623553.774014443</v>
      </c>
      <c r="K6" s="44">
        <v>197490358.49342963</v>
      </c>
      <c r="L6" s="44">
        <v>137542066.56</v>
      </c>
      <c r="M6" s="44">
        <v>38142677.87</v>
      </c>
      <c r="N6" s="17"/>
      <c r="O6" s="17"/>
      <c r="P6" s="17"/>
      <c r="Q6" s="34"/>
      <c r="R6" s="35"/>
    </row>
    <row r="7" spans="1:18" ht="29.25" customHeight="1" outlineLevel="1">
      <c r="A7" s="19" t="s">
        <v>10</v>
      </c>
      <c r="B7" s="20" t="s">
        <v>3</v>
      </c>
      <c r="C7" s="8">
        <v>1144687261</v>
      </c>
      <c r="D7" s="8">
        <v>202003636</v>
      </c>
      <c r="E7" s="44">
        <f>+C7+D7</f>
        <v>1346690897</v>
      </c>
      <c r="F7" s="44">
        <v>60525338.90625</v>
      </c>
      <c r="G7" s="44">
        <v>76436018.25</v>
      </c>
      <c r="H7" s="44">
        <f>+F7+G7</f>
        <v>136961357.15625</v>
      </c>
      <c r="I7" s="44">
        <v>142105766.92</v>
      </c>
      <c r="J7" s="57">
        <v>25077488.279999997</v>
      </c>
      <c r="K7" s="44">
        <v>167183255.2</v>
      </c>
      <c r="L7" s="44">
        <v>99916363.86</v>
      </c>
      <c r="M7" s="44">
        <v>0</v>
      </c>
      <c r="N7" s="17"/>
      <c r="O7" s="17"/>
      <c r="P7" s="17"/>
      <c r="Q7" s="34"/>
      <c r="R7" s="35"/>
    </row>
    <row r="8" spans="1:18" s="18" customFormat="1" ht="29.25" customHeight="1">
      <c r="A8" s="15" t="s">
        <v>7</v>
      </c>
      <c r="B8" s="16" t="s">
        <v>3</v>
      </c>
      <c r="C8" s="6">
        <f>C9+C10</f>
        <v>1504824141</v>
      </c>
      <c r="D8" s="6">
        <f>D9+D10</f>
        <v>265557204</v>
      </c>
      <c r="E8" s="32">
        <f>+C8+D8</f>
        <v>1770381345</v>
      </c>
      <c r="F8" s="32">
        <v>79660903.31125</v>
      </c>
      <c r="G8" s="32">
        <f aca="true" t="shared" si="1" ref="G8:M8">+G9+G10</f>
        <v>46234265.66</v>
      </c>
      <c r="H8" s="32">
        <f t="shared" si="1"/>
        <v>125895168.97125</v>
      </c>
      <c r="I8" s="32">
        <f t="shared" si="1"/>
        <v>85807870.05608553</v>
      </c>
      <c r="J8" s="32">
        <f t="shared" si="1"/>
        <v>15142565.304015093</v>
      </c>
      <c r="K8" s="32">
        <f t="shared" si="1"/>
        <v>100950435.36010061</v>
      </c>
      <c r="L8" s="43">
        <f t="shared" si="1"/>
        <v>60436948.70999999</v>
      </c>
      <c r="M8" s="43">
        <f t="shared" si="1"/>
        <v>1097962.73</v>
      </c>
      <c r="N8" s="17"/>
      <c r="O8" s="17"/>
      <c r="P8" s="17"/>
      <c r="Q8" s="17"/>
      <c r="R8" s="35"/>
    </row>
    <row r="9" spans="1:19" ht="29.25" customHeight="1" outlineLevel="1">
      <c r="A9" s="19" t="s">
        <v>9</v>
      </c>
      <c r="B9" s="20" t="s">
        <v>3</v>
      </c>
      <c r="C9" s="8">
        <v>371204258</v>
      </c>
      <c r="D9" s="8">
        <v>65506635</v>
      </c>
      <c r="E9" s="44">
        <f aca="true" t="shared" si="2" ref="E9:E10">+C9+D9</f>
        <v>436710893</v>
      </c>
      <c r="F9" s="44">
        <v>19720751.998749997</v>
      </c>
      <c r="G9" s="44">
        <v>9854932.760000002</v>
      </c>
      <c r="H9" s="44">
        <f aca="true" t="shared" si="3" ref="H9:H13">+F9+G9</f>
        <v>29575684.75875</v>
      </c>
      <c r="I9" s="44">
        <v>12789600.088991396</v>
      </c>
      <c r="J9" s="57">
        <v>2256988.250998481</v>
      </c>
      <c r="K9" s="44">
        <v>15046588.339989876</v>
      </c>
      <c r="L9" s="44">
        <v>12882265.16</v>
      </c>
      <c r="M9" s="44">
        <v>1097962.73</v>
      </c>
      <c r="N9" s="17"/>
      <c r="O9" s="17"/>
      <c r="P9" s="17"/>
      <c r="Q9" s="34"/>
      <c r="R9" s="35"/>
      <c r="S9" s="22"/>
    </row>
    <row r="10" spans="1:19" ht="29.25" customHeight="1" outlineLevel="1">
      <c r="A10" s="19" t="s">
        <v>10</v>
      </c>
      <c r="B10" s="20" t="s">
        <v>3</v>
      </c>
      <c r="C10" s="8">
        <v>1133619883</v>
      </c>
      <c r="D10" s="8">
        <v>200050569</v>
      </c>
      <c r="E10" s="44">
        <f t="shared" si="2"/>
        <v>1333670452</v>
      </c>
      <c r="F10" s="44">
        <v>59940151.3125</v>
      </c>
      <c r="G10" s="44">
        <v>36379332.9</v>
      </c>
      <c r="H10" s="44">
        <f t="shared" si="3"/>
        <v>96319484.2125</v>
      </c>
      <c r="I10" s="44">
        <v>73018269.96709412</v>
      </c>
      <c r="J10" s="57">
        <v>12885577.05301661</v>
      </c>
      <c r="K10" s="44">
        <v>85903847.02011074</v>
      </c>
      <c r="L10" s="44">
        <v>47554683.55</v>
      </c>
      <c r="M10" s="44">
        <v>0</v>
      </c>
      <c r="N10" s="17"/>
      <c r="O10" s="17"/>
      <c r="P10" s="17"/>
      <c r="Q10" s="34"/>
      <c r="R10" s="35"/>
      <c r="S10" s="22"/>
    </row>
    <row r="11" spans="1:19" s="18" customFormat="1" ht="29.25" customHeight="1">
      <c r="A11" s="15" t="s">
        <v>13</v>
      </c>
      <c r="B11" s="16" t="s">
        <v>3</v>
      </c>
      <c r="C11" s="6">
        <f>C12+C13</f>
        <v>596000681</v>
      </c>
      <c r="D11" s="6">
        <f>D12+D13</f>
        <v>105176593</v>
      </c>
      <c r="E11" s="32">
        <f>+C11+D11</f>
        <v>701177274</v>
      </c>
      <c r="F11" s="32">
        <v>31514187.6675</v>
      </c>
      <c r="G11" s="32">
        <v>0</v>
      </c>
      <c r="H11" s="32">
        <f>+H12+H13</f>
        <v>31514187.6675</v>
      </c>
      <c r="I11" s="32">
        <f>+I12+I13</f>
        <v>58957293.722700246</v>
      </c>
      <c r="J11" s="32">
        <f>+J12+J13</f>
        <v>10404228.304005926</v>
      </c>
      <c r="K11" s="32">
        <f>+K12+K13</f>
        <v>69361522.02670617</v>
      </c>
      <c r="L11" s="45">
        <v>0</v>
      </c>
      <c r="M11" s="45">
        <v>0</v>
      </c>
      <c r="N11" s="17"/>
      <c r="O11" s="17"/>
      <c r="P11" s="17"/>
      <c r="Q11" s="17"/>
      <c r="R11" s="35"/>
      <c r="S11" s="22"/>
    </row>
    <row r="12" spans="1:19" s="23" customFormat="1" ht="29.25" customHeight="1">
      <c r="A12" s="19" t="s">
        <v>9</v>
      </c>
      <c r="B12" s="20" t="s">
        <v>3</v>
      </c>
      <c r="C12" s="8">
        <v>243381138</v>
      </c>
      <c r="D12" s="8">
        <v>42949613</v>
      </c>
      <c r="E12" s="44">
        <f aca="true" t="shared" si="4" ref="E12:E20">+C12+D12</f>
        <v>286330751</v>
      </c>
      <c r="F12" s="44">
        <v>12868777.6875</v>
      </c>
      <c r="G12" s="44">
        <v>0</v>
      </c>
      <c r="H12" s="44">
        <f t="shared" si="3"/>
        <v>12868777.6875</v>
      </c>
      <c r="I12" s="44">
        <v>0</v>
      </c>
      <c r="J12" s="58">
        <v>0</v>
      </c>
      <c r="K12" s="46">
        <v>0</v>
      </c>
      <c r="L12" s="46">
        <v>0</v>
      </c>
      <c r="M12" s="46">
        <v>0</v>
      </c>
      <c r="N12" s="17"/>
      <c r="O12" s="17"/>
      <c r="P12" s="17"/>
      <c r="Q12" s="17"/>
      <c r="R12" s="35"/>
      <c r="S12" s="22"/>
    </row>
    <row r="13" spans="1:20" s="18" customFormat="1" ht="29.25" customHeight="1">
      <c r="A13" s="19" t="s">
        <v>11</v>
      </c>
      <c r="B13" s="20" t="s">
        <v>3</v>
      </c>
      <c r="C13" s="8">
        <v>352619543</v>
      </c>
      <c r="D13" s="8">
        <v>62226980</v>
      </c>
      <c r="E13" s="44">
        <f t="shared" si="4"/>
        <v>414846523</v>
      </c>
      <c r="F13" s="44">
        <v>18645409.98</v>
      </c>
      <c r="G13" s="44">
        <v>0</v>
      </c>
      <c r="H13" s="44">
        <f t="shared" si="3"/>
        <v>18645409.98</v>
      </c>
      <c r="I13" s="44">
        <v>58957293.722700246</v>
      </c>
      <c r="J13" s="57">
        <v>10404228.304005926</v>
      </c>
      <c r="K13" s="44">
        <v>69361522.02670617</v>
      </c>
      <c r="L13" s="44">
        <v>0</v>
      </c>
      <c r="M13" s="44">
        <v>0</v>
      </c>
      <c r="N13" s="17"/>
      <c r="O13" s="17"/>
      <c r="P13" s="17"/>
      <c r="Q13" s="34"/>
      <c r="R13" s="35"/>
      <c r="S13" s="22"/>
      <c r="T13" s="33"/>
    </row>
    <row r="14" spans="1:19" s="23" customFormat="1" ht="29.25" customHeight="1">
      <c r="A14" s="15" t="s">
        <v>12</v>
      </c>
      <c r="B14" s="16" t="s">
        <v>3</v>
      </c>
      <c r="C14" s="6">
        <v>1311704793</v>
      </c>
      <c r="D14" s="6">
        <v>231477320</v>
      </c>
      <c r="E14" s="32">
        <f t="shared" si="4"/>
        <v>1543182113</v>
      </c>
      <c r="F14" s="32">
        <v>69356390.90625</v>
      </c>
      <c r="G14" s="32">
        <v>59263504.47</v>
      </c>
      <c r="H14" s="32">
        <f>+F14+G14</f>
        <v>128619895.37625</v>
      </c>
      <c r="I14" s="32">
        <f aca="true" t="shared" si="5" ref="I14:I15">K14-J14</f>
        <v>242073403.47872043</v>
      </c>
      <c r="J14" s="59">
        <f aca="true" t="shared" si="6" ref="J14:J15">K14*15%</f>
        <v>42718835.908009484</v>
      </c>
      <c r="K14" s="32">
        <v>284792239.3867299</v>
      </c>
      <c r="L14" s="45">
        <v>77468633.47</v>
      </c>
      <c r="M14" s="45">
        <v>0</v>
      </c>
      <c r="N14" s="49"/>
      <c r="O14" s="49"/>
      <c r="P14" s="17"/>
      <c r="Q14" s="34"/>
      <c r="R14" s="35"/>
      <c r="S14" s="22"/>
    </row>
    <row r="15" spans="1:19" s="23" customFormat="1" ht="29.25" customHeight="1">
      <c r="A15" s="24" t="s">
        <v>8</v>
      </c>
      <c r="B15" s="16" t="s">
        <v>3</v>
      </c>
      <c r="C15" s="6">
        <v>938665315</v>
      </c>
      <c r="D15" s="6">
        <v>153582762</v>
      </c>
      <c r="E15" s="47">
        <f t="shared" si="4"/>
        <v>1092248077</v>
      </c>
      <c r="F15" s="47">
        <v>69457691.37</v>
      </c>
      <c r="G15" s="47">
        <v>147058720.72</v>
      </c>
      <c r="H15" s="32">
        <f aca="true" t="shared" si="7" ref="H15:H19">+F15+G15</f>
        <v>216516412.09</v>
      </c>
      <c r="I15" s="47">
        <v>224927657.02197453</v>
      </c>
      <c r="J15" s="47">
        <v>34560643.712282605</v>
      </c>
      <c r="K15" s="47">
        <f>I15+J15</f>
        <v>259488300.73425713</v>
      </c>
      <c r="L15" s="47">
        <v>188395980.59</v>
      </c>
      <c r="M15" s="47">
        <v>42271200.17</v>
      </c>
      <c r="N15" s="49">
        <v>143745196.45</v>
      </c>
      <c r="O15" s="49">
        <f>+L15-N15</f>
        <v>44650784.140000015</v>
      </c>
      <c r="P15" s="17"/>
      <c r="Q15" s="34"/>
      <c r="R15" s="35"/>
      <c r="S15" s="22"/>
    </row>
    <row r="16" spans="1:19" s="23" customFormat="1" ht="29.25" customHeight="1">
      <c r="A16" s="15" t="s">
        <v>17</v>
      </c>
      <c r="B16" s="16" t="s">
        <v>3</v>
      </c>
      <c r="C16" s="6">
        <v>1079615516</v>
      </c>
      <c r="D16" s="6">
        <v>190520387</v>
      </c>
      <c r="E16" s="32">
        <f t="shared" si="4"/>
        <v>1270135903</v>
      </c>
      <c r="F16" s="32">
        <v>57172110.95625</v>
      </c>
      <c r="G16" s="32">
        <v>204082957.05</v>
      </c>
      <c r="H16" s="32">
        <f t="shared" si="7"/>
        <v>261255068.00625002</v>
      </c>
      <c r="I16" s="32">
        <f aca="true" t="shared" si="8" ref="I16:I19">K16-J16</f>
        <v>257085401.63612312</v>
      </c>
      <c r="J16" s="59">
        <f aca="true" t="shared" si="9" ref="J16:J19">15%*K16</f>
        <v>45368012.053433485</v>
      </c>
      <c r="K16" s="45">
        <v>302453413.6895566</v>
      </c>
      <c r="L16" s="45">
        <v>266501055.86</v>
      </c>
      <c r="M16" s="45">
        <v>7545178.38</v>
      </c>
      <c r="N16" s="49"/>
      <c r="O16" s="49"/>
      <c r="P16" s="17"/>
      <c r="Q16" s="34"/>
      <c r="R16" s="35"/>
      <c r="S16" s="22"/>
    </row>
    <row r="17" spans="1:19" s="23" customFormat="1" ht="29.25" customHeight="1">
      <c r="A17" s="25" t="s">
        <v>14</v>
      </c>
      <c r="B17" s="16" t="s">
        <v>3</v>
      </c>
      <c r="C17" s="6">
        <v>102000000</v>
      </c>
      <c r="D17" s="6">
        <v>0</v>
      </c>
      <c r="E17" s="32">
        <f t="shared" si="4"/>
        <v>102000000</v>
      </c>
      <c r="F17" s="32">
        <v>5737500</v>
      </c>
      <c r="G17" s="32">
        <v>85802186.1</v>
      </c>
      <c r="H17" s="32">
        <f t="shared" si="7"/>
        <v>91539686.1</v>
      </c>
      <c r="I17" s="32">
        <f>K17-J17</f>
        <v>81034155.0004346</v>
      </c>
      <c r="J17" s="59">
        <f>15%*K17</f>
        <v>14300145.000076694</v>
      </c>
      <c r="K17" s="45">
        <v>95334300.0005113</v>
      </c>
      <c r="L17" s="45">
        <v>95335762.33</v>
      </c>
      <c r="M17" s="45">
        <v>0</v>
      </c>
      <c r="N17" s="49"/>
      <c r="O17" s="49"/>
      <c r="P17" s="17"/>
      <c r="Q17" s="17"/>
      <c r="R17" s="35"/>
      <c r="S17" s="22"/>
    </row>
    <row r="18" spans="1:19" s="23" customFormat="1" ht="29.25" customHeight="1">
      <c r="A18" s="15" t="s">
        <v>15</v>
      </c>
      <c r="B18" s="16" t="s">
        <v>3</v>
      </c>
      <c r="C18" s="6">
        <v>285531663</v>
      </c>
      <c r="D18" s="6">
        <v>50387942</v>
      </c>
      <c r="E18" s="32">
        <f t="shared" si="4"/>
        <v>335919605</v>
      </c>
      <c r="F18" s="32">
        <v>15304104.675</v>
      </c>
      <c r="G18" s="32">
        <v>9219903.2</v>
      </c>
      <c r="H18" s="32">
        <f t="shared" si="7"/>
        <v>24524007.875</v>
      </c>
      <c r="I18" s="32">
        <f t="shared" si="8"/>
        <v>19260012.71475279</v>
      </c>
      <c r="J18" s="59">
        <f t="shared" si="9"/>
        <v>3398825.7731916686</v>
      </c>
      <c r="K18" s="45">
        <v>22658838.487944458</v>
      </c>
      <c r="L18" s="45">
        <v>12052161.09</v>
      </c>
      <c r="M18" s="45">
        <v>0</v>
      </c>
      <c r="N18" s="49"/>
      <c r="O18" s="49"/>
      <c r="P18" s="17"/>
      <c r="Q18" s="34"/>
      <c r="R18" s="35"/>
      <c r="S18" s="22"/>
    </row>
    <row r="19" spans="1:19" s="23" customFormat="1" ht="29.25" customHeight="1">
      <c r="A19" s="15" t="s">
        <v>16</v>
      </c>
      <c r="B19" s="16" t="s">
        <v>3</v>
      </c>
      <c r="C19" s="6">
        <v>104815264</v>
      </c>
      <c r="D19" s="6">
        <v>18496812</v>
      </c>
      <c r="E19" s="32">
        <f t="shared" si="4"/>
        <v>123312076</v>
      </c>
      <c r="F19" s="32">
        <v>11529679.040000001</v>
      </c>
      <c r="G19" s="32">
        <v>27977938.77</v>
      </c>
      <c r="H19" s="32">
        <f t="shared" si="7"/>
        <v>39507617.81</v>
      </c>
      <c r="I19" s="32">
        <f t="shared" si="8"/>
        <v>41182563.58567536</v>
      </c>
      <c r="J19" s="59">
        <f t="shared" si="9"/>
        <v>7267511.221001534</v>
      </c>
      <c r="K19" s="45">
        <v>48450074.806676894</v>
      </c>
      <c r="L19" s="45">
        <v>36163632.76</v>
      </c>
      <c r="M19" s="45">
        <v>3679528.1</v>
      </c>
      <c r="N19" s="17"/>
      <c r="O19" s="49"/>
      <c r="P19" s="17"/>
      <c r="Q19" s="34"/>
      <c r="R19" s="35"/>
      <c r="S19" s="22"/>
    </row>
    <row r="20" spans="1:19" s="18" customFormat="1" ht="29.25" customHeight="1">
      <c r="A20" s="62" t="s">
        <v>4</v>
      </c>
      <c r="B20" s="63"/>
      <c r="C20" s="7">
        <f>+C5+C8+C11+C14+C15+C16+C17+C18+C19</f>
        <v>7527606541</v>
      </c>
      <c r="D20" s="7">
        <f>+D5+D8+D11+D14+D15+D16+D17+D18+D19</f>
        <v>1298337112</v>
      </c>
      <c r="E20" s="43">
        <f t="shared" si="4"/>
        <v>8825943653</v>
      </c>
      <c r="F20" s="43">
        <f>+F5+F8+F11+F14+F15+F16+F17+F18+F19</f>
        <v>427809945.20625</v>
      </c>
      <c r="G20" s="43">
        <f aca="true" t="shared" si="10" ref="G20">+G5+G8+G11+G14+G15+G16+G17+G18+G19</f>
        <v>761295174.9500002</v>
      </c>
      <c r="H20" s="43">
        <f>+H5+H8+H11+H14+H15+H16+H17+H18+H19</f>
        <v>1189105120.15625</v>
      </c>
      <c r="I20" s="43">
        <f>SUM(I5+I8+I11+I14+I15+I16+I17+I18+I19)</f>
        <v>1320300928.8558817</v>
      </c>
      <c r="J20" s="43">
        <f>+J5+J8+J11+J14+J15+J16+J17+J18+J19</f>
        <v>227861809.33003092</v>
      </c>
      <c r="K20" s="32">
        <f>+K5+K8+K11+K14+K15+K16+K17+K18+K19</f>
        <v>1548162738.1859126</v>
      </c>
      <c r="L20" s="32">
        <f>+L5+L8+L14+L15+L16+L17+L18+L19</f>
        <v>973812605.2300001</v>
      </c>
      <c r="M20" s="32">
        <f>+M5+M8+M14+M15+M16+M17+M18+M19</f>
        <v>92736547.24999999</v>
      </c>
      <c r="N20" s="17"/>
      <c r="O20" s="49"/>
      <c r="P20" s="17"/>
      <c r="Q20" s="17"/>
      <c r="R20" s="35"/>
      <c r="S20" s="21"/>
    </row>
    <row r="21" spans="1:17" s="18" customFormat="1" ht="29.25" customHeight="1">
      <c r="A21" s="1"/>
      <c r="B21" s="1"/>
      <c r="C21" s="4"/>
      <c r="D21" s="4"/>
      <c r="E21" s="4"/>
      <c r="F21" s="4"/>
      <c r="G21" s="37"/>
      <c r="H21" s="4"/>
      <c r="I21" s="36">
        <v>1138343645.0058086</v>
      </c>
      <c r="J21" s="36">
        <v>196088623.74007213</v>
      </c>
      <c r="K21" s="36">
        <v>1334432268.745881</v>
      </c>
      <c r="L21" s="36"/>
      <c r="M21" s="36"/>
      <c r="N21" s="17"/>
      <c r="O21" s="51"/>
      <c r="P21" s="17"/>
      <c r="Q21" s="17"/>
    </row>
    <row r="22" spans="1:17" s="18" customFormat="1" ht="29.25" customHeight="1">
      <c r="A22" s="1"/>
      <c r="B22" s="1"/>
      <c r="C22" s="4"/>
      <c r="D22" s="4"/>
      <c r="E22" s="4"/>
      <c r="F22" s="4"/>
      <c r="G22" s="37">
        <v>450656897.4700001</v>
      </c>
      <c r="H22" s="4"/>
      <c r="I22" s="36"/>
      <c r="J22" s="36"/>
      <c r="K22" s="36"/>
      <c r="L22" s="36">
        <v>745171223.19</v>
      </c>
      <c r="M22" s="36"/>
      <c r="N22" s="48">
        <f>N20-N21</f>
        <v>0</v>
      </c>
      <c r="O22" s="51" t="s">
        <v>21</v>
      </c>
      <c r="P22" s="17"/>
      <c r="Q22" s="17"/>
    </row>
    <row r="23" spans="1:15" s="18" customFormat="1" ht="29.25" customHeight="1">
      <c r="A23" s="1"/>
      <c r="B23" s="1"/>
      <c r="C23" s="4"/>
      <c r="D23" s="4"/>
      <c r="E23" s="4"/>
      <c r="F23" s="4"/>
      <c r="G23" s="36"/>
      <c r="H23" s="4"/>
      <c r="I23" s="36"/>
      <c r="J23" s="36"/>
      <c r="K23" s="36"/>
      <c r="L23" s="54">
        <f>+L20-L22</f>
        <v>228641382.04000008</v>
      </c>
      <c r="M23" s="36"/>
      <c r="N23" s="50"/>
      <c r="O23" s="50"/>
    </row>
    <row r="24" spans="1:15" s="18" customFormat="1" ht="29.25" customHeight="1">
      <c r="A24" s="1"/>
      <c r="B24" s="1"/>
      <c r="C24" s="4"/>
      <c r="D24" s="4"/>
      <c r="E24" s="4"/>
      <c r="F24" s="4"/>
      <c r="G24" s="36"/>
      <c r="H24" s="4"/>
      <c r="I24" s="55"/>
      <c r="J24" s="36"/>
      <c r="K24" s="36"/>
      <c r="L24" s="52"/>
      <c r="M24" s="53"/>
      <c r="N24" s="50"/>
      <c r="O24" s="50"/>
    </row>
    <row r="25" spans="1:13" s="18" customFormat="1" ht="29.25" customHeight="1">
      <c r="A25" s="1"/>
      <c r="B25" s="1"/>
      <c r="C25" s="4"/>
      <c r="D25" s="4"/>
      <c r="E25" s="4"/>
      <c r="F25" s="4"/>
      <c r="G25" s="36"/>
      <c r="H25" s="4"/>
      <c r="I25" s="26"/>
      <c r="J25" s="4"/>
      <c r="K25" s="4"/>
      <c r="L25" s="29"/>
      <c r="M25" s="9"/>
    </row>
    <row r="26" spans="1:13" s="18" customFormat="1" ht="29.25" customHeight="1">
      <c r="A26" s="1"/>
      <c r="B26" s="1"/>
      <c r="C26" s="4"/>
      <c r="D26" s="4"/>
      <c r="E26" s="4"/>
      <c r="F26" s="4"/>
      <c r="G26" s="4"/>
      <c r="H26" s="4"/>
      <c r="I26" s="26"/>
      <c r="J26" s="4"/>
      <c r="K26" s="4"/>
      <c r="L26" s="29"/>
      <c r="M26" s="9"/>
    </row>
    <row r="27" spans="1:13" s="18" customFormat="1" ht="29.25" customHeight="1">
      <c r="A27" s="1"/>
      <c r="B27" s="1"/>
      <c r="C27" s="4"/>
      <c r="D27" s="4"/>
      <c r="E27" s="4"/>
      <c r="F27" s="4"/>
      <c r="G27" s="4"/>
      <c r="H27" s="4"/>
      <c r="I27" s="26"/>
      <c r="J27" s="4"/>
      <c r="K27" s="4"/>
      <c r="L27" s="29"/>
      <c r="M27" s="9"/>
    </row>
    <row r="28" spans="1:13" s="18" customFormat="1" ht="29.25" customHeight="1">
      <c r="A28" s="1"/>
      <c r="B28" s="1"/>
      <c r="C28" s="5"/>
      <c r="D28" s="5"/>
      <c r="E28" s="5"/>
      <c r="F28" s="5"/>
      <c r="G28" s="5"/>
      <c r="H28" s="5"/>
      <c r="I28" s="21"/>
      <c r="J28" s="21"/>
      <c r="K28" s="27"/>
      <c r="L28" s="29"/>
      <c r="M28" s="9"/>
    </row>
    <row r="29" spans="1:13" s="18" customFormat="1" ht="29.25" customHeight="1">
      <c r="A29" s="1"/>
      <c r="B29" s="1"/>
      <c r="C29" s="5"/>
      <c r="D29" s="5"/>
      <c r="E29" s="5"/>
      <c r="F29" s="5"/>
      <c r="G29" s="5"/>
      <c r="H29" s="5"/>
      <c r="I29" s="21"/>
      <c r="J29" s="21"/>
      <c r="K29" s="28"/>
      <c r="L29" s="29"/>
      <c r="M29" s="9"/>
    </row>
    <row r="30" ht="12.75">
      <c r="K30" s="28"/>
    </row>
    <row r="31" ht="12.75">
      <c r="K31" s="28"/>
    </row>
    <row r="32" ht="12.75">
      <c r="K32" s="28"/>
    </row>
    <row r="33" ht="12.75">
      <c r="K33" s="28"/>
    </row>
    <row r="34" ht="12.75">
      <c r="K34" s="28"/>
    </row>
    <row r="35" ht="12.75">
      <c r="K35" s="28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49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Георги Церовски</cp:lastModifiedBy>
  <cp:lastPrinted>2018-01-05T09:27:16Z</cp:lastPrinted>
  <dcterms:created xsi:type="dcterms:W3CDTF">2007-11-29T09:10:22Z</dcterms:created>
  <dcterms:modified xsi:type="dcterms:W3CDTF">2018-02-06T11:10:18Z</dcterms:modified>
  <cp:category/>
  <cp:version/>
  <cp:contentType/>
  <cp:contentStatus/>
</cp:coreProperties>
</file>