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Cons-разшире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<sst xmlns="http://schemas.openxmlformats.org/spreadsheetml/2006/main" count="49" uniqueCount="49">
  <si>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 постъпления от БКК, свързани с банковата приватизация </t>
  </si>
  <si>
    <t xml:space="preserve">        Плащания за сметка на ЕС (-) **</t>
  </si>
  <si>
    <t xml:space="preserve">        Възстановени суми от ЕС (+) **</t>
  </si>
  <si>
    <t xml:space="preserve"> I. Revenue and grants</t>
  </si>
  <si>
    <t xml:space="preserve">   Tax revenue</t>
  </si>
  <si>
    <t xml:space="preserve">   Grants</t>
  </si>
  <si>
    <t xml:space="preserve"> ІІ. Expenditure</t>
  </si>
  <si>
    <t xml:space="preserve">   Maintenance </t>
  </si>
  <si>
    <t xml:space="preserve">   Interests: </t>
  </si>
  <si>
    <t xml:space="preserve">          External </t>
  </si>
  <si>
    <t xml:space="preserve">          Domestic </t>
  </si>
  <si>
    <t xml:space="preserve">   Social expenditure, scholarships </t>
  </si>
  <si>
    <t xml:space="preserve">   Subsidies </t>
  </si>
  <si>
    <t xml:space="preserve"> ІІІ. Transfers (net)</t>
  </si>
  <si>
    <t xml:space="preserve">   Transfers/temporary loans from/to Central budget (net)</t>
  </si>
  <si>
    <t xml:space="preserve">   Other transfers (net)</t>
  </si>
  <si>
    <t xml:space="preserve"> VI. Financing </t>
  </si>
  <si>
    <t xml:space="preserve">   External (net)</t>
  </si>
  <si>
    <t xml:space="preserve">      Repayments from abroad</t>
  </si>
  <si>
    <t xml:space="preserve">      Securities (net)</t>
  </si>
  <si>
    <t xml:space="preserve">      Deposits (net)</t>
  </si>
  <si>
    <t xml:space="preserve">   Domestic (net)</t>
  </si>
  <si>
    <t xml:space="preserve">     Nonblank (net)</t>
  </si>
  <si>
    <t xml:space="preserve">     Bank (net)</t>
  </si>
  <si>
    <t>Note: Source of data - monthly reports of the spending units.</t>
  </si>
  <si>
    <t>INDICATORS</t>
  </si>
  <si>
    <t>(w/o EU funds)</t>
  </si>
  <si>
    <t>( million BGN)</t>
  </si>
  <si>
    <t xml:space="preserve"> ІV. BG contribution to the EU budget</t>
  </si>
  <si>
    <t xml:space="preserve"> V. Budget balance - deficit(-)/surplus(+) = /I-II+III-IV/</t>
  </si>
  <si>
    <t xml:space="preserve">
Municipal
budgets</t>
  </si>
  <si>
    <t xml:space="preserve">
Social
Security
Funds</t>
  </si>
  <si>
    <t xml:space="preserve">
State budget</t>
  </si>
  <si>
    <t xml:space="preserve">
National
budget</t>
  </si>
  <si>
    <t xml:space="preserve">Other accounts </t>
  </si>
  <si>
    <t xml:space="preserve">        1/ Autonomous budgets include: State Universities, Bulgarian Academy of Science, Bulgarian National TV, Bulgarian National Radio, Bulgarian news agency</t>
  </si>
  <si>
    <t xml:space="preserve">
Other budgets -art.13 (4)
 of PFA </t>
  </si>
  <si>
    <t>Other
Autonomous
budgets and other budgets -art.13 (4)
 of PFA ¹</t>
  </si>
  <si>
    <t xml:space="preserve">        2/ All accounts at central and local level without EU funds</t>
  </si>
  <si>
    <t xml:space="preserve">        3/ Net lending to nonfinancial enterprises and households, net acquisition of shares and other equity and privatization receipts</t>
  </si>
  <si>
    <t xml:space="preserve">      Borrowing from abroad (net), incl.</t>
  </si>
  <si>
    <t xml:space="preserve">            Other budgets -art.13, (4) of PFA</t>
  </si>
  <si>
    <t xml:space="preserve">   Nontax revenues</t>
  </si>
  <si>
    <t xml:space="preserve">       o. w.: privatization</t>
  </si>
  <si>
    <t xml:space="preserve">   State reserve gain (net)</t>
  </si>
  <si>
    <t xml:space="preserve">   Capital expenditure </t>
  </si>
  <si>
    <t xml:space="preserve">   Compensation of employees</t>
  </si>
  <si>
    <t>NATIONAL BUDGET AS OF 30.06.2016</t>
  </si>
  <si>
    <r>
      <t xml:space="preserve">   Net acquisition and net lending</t>
    </r>
    <r>
      <rPr>
        <vertAlign val="superscript"/>
        <sz val="10"/>
        <rFont val="Arial"/>
        <family val="2"/>
      </rPr>
      <t xml:space="preserve"> 3/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</si>
</sst>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%"/>
    <numFmt numFmtId="174" formatCode="0.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  <numFmt numFmtId="182" formatCode="#,##0.000000"/>
    <numFmt numFmtId="183" formatCode="#,##0.00000"/>
  </numFmts>
  <fonts count="53">
    <font>
      <sz val="10"/>
      <name val="Arial"/>
      <family val="0"/>
    </font>
    <font>
      <sz val="8"/>
      <name val="Arial CYR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u val="single"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172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172" fontId="6" fillId="0" borderId="0" xfId="0" applyNumberFormat="1" applyFont="1" applyAlignment="1">
      <alignment shrinkToFit="1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shrinkToFit="1"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 horizontal="left" indent="4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center"/>
    </xf>
    <xf numFmtId="0" fontId="29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2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 shrinkToFi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wrapText="1" shrinkToFi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shrinkToFit="1"/>
    </xf>
    <xf numFmtId="2" fontId="30" fillId="34" borderId="0" xfId="0" applyNumberFormat="1" applyFont="1" applyFill="1" applyBorder="1" applyAlignment="1">
      <alignment horizontal="center" vertical="top"/>
    </xf>
    <xf numFmtId="2" fontId="30" fillId="34" borderId="16" xfId="0" applyNumberFormat="1" applyFont="1" applyFill="1" applyBorder="1" applyAlignment="1">
      <alignment horizontal="center" vertical="top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top"/>
    </xf>
    <xf numFmtId="0" fontId="30" fillId="34" borderId="17" xfId="0" applyFont="1" applyFill="1" applyBorder="1" applyAlignment="1">
      <alignment horizontal="center" vertical="center" wrapText="1"/>
    </xf>
    <xf numFmtId="2" fontId="33" fillId="34" borderId="18" xfId="0" applyNumberFormat="1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quotePrefix="1">
      <alignment horizontal="center"/>
    </xf>
    <xf numFmtId="0" fontId="30" fillId="34" borderId="21" xfId="0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 vertical="center"/>
    </xf>
    <xf numFmtId="172" fontId="30" fillId="34" borderId="20" xfId="0" applyNumberFormat="1" applyFont="1" applyFill="1" applyBorder="1" applyAlignment="1">
      <alignment horizontal="center"/>
    </xf>
    <xf numFmtId="2" fontId="33" fillId="34" borderId="23" xfId="0" applyNumberFormat="1" applyFont="1" applyFill="1" applyBorder="1" applyAlignment="1">
      <alignment horizontal="center" wrapText="1"/>
    </xf>
    <xf numFmtId="0" fontId="30" fillId="0" borderId="24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32" fillId="0" borderId="26" xfId="0" applyFont="1" applyBorder="1" applyAlignment="1">
      <alignment/>
    </xf>
    <xf numFmtId="172" fontId="29" fillId="0" borderId="0" xfId="0" applyNumberFormat="1" applyFont="1" applyFill="1" applyBorder="1" applyAlignment="1">
      <alignment/>
    </xf>
    <xf numFmtId="172" fontId="29" fillId="0" borderId="27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172" fontId="30" fillId="0" borderId="27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left"/>
    </xf>
    <xf numFmtId="0" fontId="30" fillId="0" borderId="26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Fill="1" applyBorder="1" applyAlignment="1">
      <alignment/>
    </xf>
    <xf numFmtId="0" fontId="30" fillId="0" borderId="26" xfId="0" applyFont="1" applyFill="1" applyBorder="1" applyAlignment="1" quotePrefix="1">
      <alignment horizontal="left"/>
    </xf>
    <xf numFmtId="172" fontId="0" fillId="0" borderId="27" xfId="0" applyNumberFormat="1" applyFont="1" applyFill="1" applyBorder="1" applyAlignment="1">
      <alignment/>
    </xf>
    <xf numFmtId="172" fontId="3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wrapText="1"/>
    </xf>
    <xf numFmtId="0" fontId="30" fillId="35" borderId="26" xfId="0" applyFont="1" applyFill="1" applyBorder="1" applyAlignment="1">
      <alignment/>
    </xf>
    <xf numFmtId="172" fontId="30" fillId="35" borderId="0" xfId="0" applyNumberFormat="1" applyFont="1" applyFill="1" applyBorder="1" applyAlignment="1">
      <alignment/>
    </xf>
    <xf numFmtId="172" fontId="30" fillId="35" borderId="27" xfId="0" applyNumberFormat="1" applyFont="1" applyFill="1" applyBorder="1" applyAlignment="1">
      <alignment/>
    </xf>
    <xf numFmtId="0" fontId="32" fillId="0" borderId="26" xfId="0" applyFont="1" applyBorder="1" applyAlignment="1" quotePrefix="1">
      <alignment horizontal="left"/>
    </xf>
    <xf numFmtId="172" fontId="34" fillId="0" borderId="0" xfId="0" applyNumberFormat="1" applyFont="1" applyFill="1" applyBorder="1" applyAlignment="1">
      <alignment/>
    </xf>
    <xf numFmtId="172" fontId="34" fillId="0" borderId="27" xfId="0" applyNumberFormat="1" applyFont="1" applyFill="1" applyBorder="1" applyAlignment="1">
      <alignment/>
    </xf>
    <xf numFmtId="172" fontId="0" fillId="0" borderId="26" xfId="0" applyNumberFormat="1" applyFont="1" applyFill="1" applyBorder="1" applyAlignment="1" applyProtection="1">
      <alignment/>
      <protection/>
    </xf>
    <xf numFmtId="172" fontId="0" fillId="0" borderId="26" xfId="0" applyNumberFormat="1" applyFont="1" applyFill="1" applyBorder="1" applyAlignment="1" applyProtection="1">
      <alignment horizontal="left"/>
      <protection/>
    </xf>
    <xf numFmtId="172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Fill="1" applyBorder="1" applyAlignment="1">
      <alignment/>
    </xf>
    <xf numFmtId="172" fontId="30" fillId="0" borderId="29" xfId="0" applyNumberFormat="1" applyFont="1" applyFill="1" applyBorder="1" applyAlignment="1">
      <alignment/>
    </xf>
    <xf numFmtId="172" fontId="30" fillId="0" borderId="3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4" fontId="3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50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NB_0616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-разширен"/>
      <sheetName val="_NB_0616_BG"/>
    </sheetNames>
    <sheetDataSet>
      <sheetData sheetId="0">
        <row r="11">
          <cell r="C11">
            <v>13488.901236</v>
          </cell>
          <cell r="D11">
            <v>9458.640937</v>
          </cell>
          <cell r="E11">
            <v>0</v>
          </cell>
          <cell r="G11">
            <v>3524.286897</v>
          </cell>
          <cell r="I11">
            <v>505.973402</v>
          </cell>
          <cell r="J11">
            <v>0</v>
          </cell>
        </row>
        <row r="12">
          <cell r="C12">
            <v>2287.878306</v>
          </cell>
          <cell r="D12">
            <v>1153.949438</v>
          </cell>
          <cell r="E12">
            <v>348.319991</v>
          </cell>
          <cell r="G12">
            <v>129.062979</v>
          </cell>
          <cell r="I12">
            <v>658.068436</v>
          </cell>
          <cell r="J12">
            <v>-1.5225380000000002</v>
          </cell>
        </row>
        <row r="13">
          <cell r="C13">
            <v>0</v>
          </cell>
        </row>
        <row r="14">
          <cell r="C14">
            <v>51.42723599999998</v>
          </cell>
          <cell r="D14">
            <v>5.527927</v>
          </cell>
          <cell r="E14">
            <v>4.073528</v>
          </cell>
          <cell r="G14">
            <v>0</v>
          </cell>
          <cell r="I14">
            <v>10.239814</v>
          </cell>
          <cell r="J14">
            <v>31.585966999999982</v>
          </cell>
        </row>
        <row r="17">
          <cell r="C17">
            <v>3333.841557</v>
          </cell>
          <cell r="D17">
            <v>1872.107236</v>
          </cell>
          <cell r="E17">
            <v>307.209122</v>
          </cell>
          <cell r="G17">
            <v>42.230633</v>
          </cell>
          <cell r="I17">
            <v>1107.286635</v>
          </cell>
          <cell r="J17">
            <v>5.007930999999999</v>
          </cell>
        </row>
        <row r="19">
          <cell r="C19">
            <v>1570.561686</v>
          </cell>
          <cell r="D19">
            <v>669.5800680000001</v>
          </cell>
          <cell r="E19">
            <v>105.18217600000001</v>
          </cell>
          <cell r="G19">
            <v>24.766624</v>
          </cell>
          <cell r="I19">
            <v>764.069362</v>
          </cell>
          <cell r="J19">
            <v>6.963456000000001</v>
          </cell>
        </row>
        <row r="21">
          <cell r="C21">
            <v>207.27921399999997</v>
          </cell>
          <cell r="D21">
            <v>198.154161</v>
          </cell>
          <cell r="E21">
            <v>3.7E-05</v>
          </cell>
          <cell r="G21">
            <v>0.002763</v>
          </cell>
          <cell r="I21">
            <v>9.122253</v>
          </cell>
          <cell r="J21">
            <v>0</v>
          </cell>
        </row>
        <row r="22">
          <cell r="C22">
            <v>153.899523</v>
          </cell>
          <cell r="D22">
            <v>141.346488</v>
          </cell>
          <cell r="E22">
            <v>0.6013630000000001</v>
          </cell>
          <cell r="G22">
            <v>0.009821</v>
          </cell>
          <cell r="I22">
            <v>11.941851</v>
          </cell>
          <cell r="J22">
            <v>0</v>
          </cell>
        </row>
        <row r="23">
          <cell r="C23">
            <v>7139.186900000001</v>
          </cell>
          <cell r="D23">
            <v>448.79308100000003</v>
          </cell>
          <cell r="E23">
            <v>19.468719</v>
          </cell>
          <cell r="G23">
            <v>6593.457919</v>
          </cell>
          <cell r="I23">
            <v>77.22691</v>
          </cell>
          <cell r="J23">
            <v>0.2402709999999999</v>
          </cell>
        </row>
        <row r="24">
          <cell r="C24">
            <v>665.916599</v>
          </cell>
          <cell r="D24">
            <v>483.73479199999997</v>
          </cell>
          <cell r="E24">
            <v>101.36103399999999</v>
          </cell>
          <cell r="G24">
            <v>0.26814</v>
          </cell>
          <cell r="I24">
            <v>76.978069</v>
          </cell>
          <cell r="J24">
            <v>3.5745640000000094</v>
          </cell>
        </row>
        <row r="25">
          <cell r="C25">
            <v>594.083779</v>
          </cell>
          <cell r="D25">
            <v>269.11128899999994</v>
          </cell>
          <cell r="E25">
            <v>53.436369</v>
          </cell>
          <cell r="G25">
            <v>3.108213</v>
          </cell>
          <cell r="I25">
            <v>239.082157</v>
          </cell>
          <cell r="J25">
            <v>29.345751000000007</v>
          </cell>
        </row>
        <row r="26">
          <cell r="C26">
            <v>4.060193</v>
          </cell>
          <cell r="D26">
            <v>4.060193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30">
          <cell r="C30">
            <v>-131.3644139999998</v>
          </cell>
          <cell r="D30">
            <v>-4747.5781099999995</v>
          </cell>
          <cell r="E30">
            <v>57.411276</v>
          </cell>
          <cell r="G30">
            <v>3105.778586</v>
          </cell>
          <cell r="I30">
            <v>1450.014835</v>
          </cell>
          <cell r="J30">
            <v>3.0089989999999887</v>
          </cell>
        </row>
        <row r="31">
          <cell r="C31">
            <v>34.61790299999997</v>
          </cell>
          <cell r="D31">
            <v>-313.05962500000004</v>
          </cell>
          <cell r="E31">
            <v>304.886278</v>
          </cell>
          <cell r="G31">
            <v>-29.408329</v>
          </cell>
          <cell r="I31">
            <v>69.163685</v>
          </cell>
          <cell r="J31">
            <v>3.035893999999999</v>
          </cell>
        </row>
        <row r="32">
          <cell r="C32">
            <v>0</v>
          </cell>
          <cell r="D32">
            <v>0</v>
          </cell>
        </row>
        <row r="33">
          <cell r="C33">
            <v>397.356927</v>
          </cell>
          <cell r="D33">
            <v>397.356927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8">
          <cell r="C38">
            <v>3666.1568749999997</v>
          </cell>
          <cell r="D38">
            <v>3656.284883</v>
          </cell>
          <cell r="E38">
            <v>0</v>
          </cell>
          <cell r="G38">
            <v>-2.084201</v>
          </cell>
          <cell r="I38">
            <v>11.956193</v>
          </cell>
          <cell r="J38">
            <v>0</v>
          </cell>
        </row>
        <row r="41">
          <cell r="C41">
            <v>-4.224712</v>
          </cell>
          <cell r="D41">
            <v>-4.224712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D42">
            <v>-4505.2478280000005</v>
          </cell>
          <cell r="E42">
            <v>-127.313715</v>
          </cell>
          <cell r="G42">
            <v>-63.791819</v>
          </cell>
          <cell r="I42">
            <v>-417.368137</v>
          </cell>
          <cell r="J42">
            <v>9.023650999999973</v>
          </cell>
        </row>
        <row r="49">
          <cell r="C49">
            <v>-222.487944</v>
          </cell>
          <cell r="D49">
            <v>-220.028415</v>
          </cell>
          <cell r="E49">
            <v>-0.118538</v>
          </cell>
          <cell r="G49">
            <v>0</v>
          </cell>
          <cell r="I49">
            <v>-2.340991</v>
          </cell>
          <cell r="J49">
            <v>0</v>
          </cell>
        </row>
        <row r="50">
          <cell r="C50">
            <v>1.068454</v>
          </cell>
          <cell r="D50">
            <v>0.15259999999999999</v>
          </cell>
          <cell r="E50">
            <v>0</v>
          </cell>
          <cell r="G50">
            <v>0</v>
          </cell>
          <cell r="I50">
            <v>0.915854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8"/>
  <sheetViews>
    <sheetView tabSelected="1" zoomScale="80" zoomScaleNormal="80" zoomScalePageLayoutView="0" workbookViewId="0" topLeftCell="B1">
      <selection activeCell="C10" sqref="C10"/>
    </sheetView>
  </sheetViews>
  <sheetFormatPr defaultColWidth="9.140625" defaultRowHeight="12.75"/>
  <cols>
    <col min="1" max="1" width="0" style="1" hidden="1" customWidth="1"/>
    <col min="2" max="2" width="53.7109375" style="14" customWidth="1"/>
    <col min="3" max="3" width="12.8515625" style="1" bestFit="1" customWidth="1"/>
    <col min="4" max="4" width="16.00390625" style="1" customWidth="1"/>
    <col min="5" max="5" width="14.421875" style="1" customWidth="1"/>
    <col min="6" max="6" width="20.140625" style="1" hidden="1" customWidth="1"/>
    <col min="7" max="7" width="11.421875" style="1" bestFit="1" customWidth="1"/>
    <col min="8" max="8" width="13.140625" style="1" hidden="1" customWidth="1"/>
    <col min="9" max="9" width="12.57421875" style="1" bestFit="1" customWidth="1"/>
    <col min="10" max="10" width="18.8515625" style="1" customWidth="1"/>
    <col min="11" max="11" width="16.140625" style="1" customWidth="1"/>
    <col min="12" max="16384" width="9.140625" style="1" customWidth="1"/>
  </cols>
  <sheetData>
    <row r="1" spans="2:9" ht="18">
      <c r="B1" s="2"/>
      <c r="C1" s="4"/>
      <c r="D1" s="3"/>
      <c r="E1" s="4"/>
      <c r="F1" s="4"/>
      <c r="G1" s="3"/>
      <c r="H1" s="3"/>
      <c r="I1" s="15"/>
    </row>
    <row r="2" spans="2:10" ht="18" customHeight="1">
      <c r="B2" s="18" t="s">
        <v>47</v>
      </c>
      <c r="C2" s="19"/>
      <c r="D2" s="19"/>
      <c r="E2" s="19"/>
      <c r="F2" s="19"/>
      <c r="G2" s="19"/>
      <c r="H2" s="19"/>
      <c r="I2" s="19"/>
      <c r="J2" s="20"/>
    </row>
    <row r="3" spans="2:10" ht="15">
      <c r="B3" s="18"/>
      <c r="C3" s="19"/>
      <c r="D3" s="19"/>
      <c r="E3" s="19"/>
      <c r="F3" s="19"/>
      <c r="G3" s="19"/>
      <c r="H3" s="19"/>
      <c r="I3" s="19"/>
      <c r="J3" s="21"/>
    </row>
    <row r="4" spans="2:10" ht="15.75" customHeight="1" thickBot="1">
      <c r="B4" s="22"/>
      <c r="C4" s="23"/>
      <c r="D4" s="24"/>
      <c r="E4" s="24"/>
      <c r="F4" s="24"/>
      <c r="G4" s="24"/>
      <c r="H4" s="24"/>
      <c r="I4" s="25"/>
      <c r="J4" s="26" t="s">
        <v>27</v>
      </c>
    </row>
    <row r="5" spans="2:10" ht="15.75" hidden="1" thickBot="1" thickTop="1">
      <c r="B5" s="27"/>
      <c r="C5" s="28"/>
      <c r="D5" s="29"/>
      <c r="E5" s="29"/>
      <c r="F5" s="29"/>
      <c r="G5" s="29"/>
      <c r="H5" s="29"/>
      <c r="I5" s="29"/>
      <c r="J5" s="30"/>
    </row>
    <row r="6" spans="2:10" ht="88.5" customHeight="1" thickTop="1">
      <c r="B6" s="31" t="s">
        <v>25</v>
      </c>
      <c r="C6" s="32" t="s">
        <v>33</v>
      </c>
      <c r="D6" s="33" t="s">
        <v>32</v>
      </c>
      <c r="E6" s="33" t="s">
        <v>37</v>
      </c>
      <c r="F6" s="33" t="s">
        <v>36</v>
      </c>
      <c r="G6" s="33" t="s">
        <v>31</v>
      </c>
      <c r="H6" s="33"/>
      <c r="I6" s="33" t="s">
        <v>30</v>
      </c>
      <c r="J6" s="34" t="s">
        <v>34</v>
      </c>
    </row>
    <row r="7" spans="2:10" ht="3" customHeight="1" hidden="1" thickBot="1">
      <c r="B7" s="35"/>
      <c r="C7" s="36"/>
      <c r="D7" s="37"/>
      <c r="E7" s="38"/>
      <c r="F7" s="39"/>
      <c r="G7" s="40"/>
      <c r="H7" s="39"/>
      <c r="I7" s="41"/>
      <c r="J7" s="42" t="s">
        <v>26</v>
      </c>
    </row>
    <row r="8" spans="2:10" ht="21.75" customHeight="1" thickBot="1">
      <c r="B8" s="43"/>
      <c r="C8" s="44"/>
      <c r="D8" s="45"/>
      <c r="E8" s="46"/>
      <c r="F8" s="47"/>
      <c r="G8" s="48"/>
      <c r="H8" s="49"/>
      <c r="I8" s="50"/>
      <c r="J8" s="51"/>
    </row>
    <row r="9" spans="2:10" ht="15" thickTop="1">
      <c r="B9" s="52"/>
      <c r="C9" s="53"/>
      <c r="D9" s="54"/>
      <c r="E9" s="55"/>
      <c r="F9" s="55"/>
      <c r="G9" s="55"/>
      <c r="H9" s="55"/>
      <c r="I9" s="56"/>
      <c r="J9" s="57"/>
    </row>
    <row r="10" spans="2:12" s="6" customFormat="1" ht="13.5" customHeight="1">
      <c r="B10" s="58" t="s">
        <v>3</v>
      </c>
      <c r="C10" s="59">
        <f>C11+C12+C14</f>
        <v>15828.206778</v>
      </c>
      <c r="D10" s="59">
        <f aca="true" t="shared" si="0" ref="D10:J10">D11+D12+D14</f>
        <v>10618.118301999999</v>
      </c>
      <c r="E10" s="59">
        <f t="shared" si="0"/>
        <v>352.393519</v>
      </c>
      <c r="F10" s="59">
        <f>F11+F12+F14</f>
        <v>0</v>
      </c>
      <c r="G10" s="59">
        <f t="shared" si="0"/>
        <v>3653.3498759999998</v>
      </c>
      <c r="H10" s="59">
        <f t="shared" si="0"/>
        <v>0</v>
      </c>
      <c r="I10" s="59">
        <f t="shared" si="0"/>
        <v>1174.2816520000001</v>
      </c>
      <c r="J10" s="60">
        <f t="shared" si="0"/>
        <v>30.06342899999998</v>
      </c>
      <c r="L10" s="16"/>
    </row>
    <row r="11" spans="2:12" s="7" customFormat="1" ht="13.5" customHeight="1">
      <c r="B11" s="61" t="s">
        <v>4</v>
      </c>
      <c r="C11" s="62">
        <f>+'[1]Cons-разширен'!C11</f>
        <v>13488.901236</v>
      </c>
      <c r="D11" s="62">
        <f>+'[1]Cons-разширен'!D11</f>
        <v>9458.640937</v>
      </c>
      <c r="E11" s="62">
        <f>+'[1]Cons-разширен'!E11</f>
        <v>0</v>
      </c>
      <c r="F11" s="62">
        <f>+'[1]Cons-разширен'!F11</f>
        <v>0</v>
      </c>
      <c r="G11" s="62">
        <f>+'[1]Cons-разширен'!G11</f>
        <v>3524.286897</v>
      </c>
      <c r="H11" s="62">
        <f>+'[1]Cons-разширен'!H11</f>
        <v>0</v>
      </c>
      <c r="I11" s="62">
        <f>+'[1]Cons-разширен'!I11</f>
        <v>505.973402</v>
      </c>
      <c r="J11" s="63">
        <f>+'[1]Cons-разширен'!J11</f>
        <v>0</v>
      </c>
      <c r="L11" s="16"/>
    </row>
    <row r="12" spans="2:12" s="7" customFormat="1" ht="13.5" customHeight="1">
      <c r="B12" s="61" t="s">
        <v>42</v>
      </c>
      <c r="C12" s="62">
        <f>+'[1]Cons-разширен'!C12</f>
        <v>2287.878306</v>
      </c>
      <c r="D12" s="62">
        <f>+'[1]Cons-разширен'!D12</f>
        <v>1153.949438</v>
      </c>
      <c r="E12" s="62">
        <f>+'[1]Cons-разширен'!E12</f>
        <v>348.319991</v>
      </c>
      <c r="F12" s="62">
        <f>+'[1]Cons-разширен'!F12</f>
        <v>0</v>
      </c>
      <c r="G12" s="62">
        <f>+'[1]Cons-разширен'!G12</f>
        <v>129.062979</v>
      </c>
      <c r="H12" s="62">
        <f>+'[1]Cons-разширен'!H12</f>
        <v>0</v>
      </c>
      <c r="I12" s="62">
        <f>+'[1]Cons-разширен'!I12</f>
        <v>658.068436</v>
      </c>
      <c r="J12" s="63">
        <f>+'[1]Cons-разширен'!J12</f>
        <v>-1.5225380000000002</v>
      </c>
      <c r="L12" s="16"/>
    </row>
    <row r="13" spans="2:12" s="7" customFormat="1" ht="14.25" hidden="1">
      <c r="B13" s="64"/>
      <c r="C13" s="62">
        <f>+'[1]Cons-разширен'!C13</f>
        <v>0</v>
      </c>
      <c r="D13" s="62"/>
      <c r="E13" s="62"/>
      <c r="F13" s="62"/>
      <c r="G13" s="62"/>
      <c r="H13" s="62"/>
      <c r="I13" s="62"/>
      <c r="J13" s="63"/>
      <c r="L13" s="16"/>
    </row>
    <row r="14" spans="2:12" s="6" customFormat="1" ht="13.5" customHeight="1">
      <c r="B14" s="64" t="s">
        <v>5</v>
      </c>
      <c r="C14" s="62">
        <f>+'[1]Cons-разширен'!C14</f>
        <v>51.42723599999998</v>
      </c>
      <c r="D14" s="62">
        <f>+'[1]Cons-разширен'!D14</f>
        <v>5.527927</v>
      </c>
      <c r="E14" s="62">
        <f>+'[1]Cons-разширен'!E14</f>
        <v>4.073528</v>
      </c>
      <c r="F14" s="62">
        <f>+'[1]Cons-разширен'!F14</f>
        <v>0</v>
      </c>
      <c r="G14" s="62">
        <f>+'[1]Cons-разширен'!G14</f>
        <v>0</v>
      </c>
      <c r="H14" s="62">
        <f>+'[1]Cons-разширен'!H14</f>
        <v>0</v>
      </c>
      <c r="I14" s="62">
        <f>+'[1]Cons-разширен'!I14</f>
        <v>10.239814</v>
      </c>
      <c r="J14" s="63">
        <f>+'[1]Cons-разширен'!J14</f>
        <v>31.585966999999982</v>
      </c>
      <c r="L14" s="16"/>
    </row>
    <row r="15" spans="2:12" ht="13.5" customHeight="1" hidden="1">
      <c r="B15" s="65"/>
      <c r="C15" s="66"/>
      <c r="D15" s="66"/>
      <c r="E15" s="66"/>
      <c r="F15" s="66"/>
      <c r="G15" s="66"/>
      <c r="H15" s="66"/>
      <c r="I15" s="62"/>
      <c r="J15" s="63" t="e">
        <f>#REF!-#REF!</f>
        <v>#REF!</v>
      </c>
      <c r="L15" s="16"/>
    </row>
    <row r="16" spans="2:12" s="10" customFormat="1" ht="13.5" customHeight="1">
      <c r="B16" s="58" t="s">
        <v>6</v>
      </c>
      <c r="C16" s="59">
        <f>C17+C18+C19+C20+C23+C24+C25+C26</f>
        <v>13668.829451000001</v>
      </c>
      <c r="D16" s="59">
        <f aca="true" t="shared" si="1" ref="D16:J16">D17+D18+D19+D20+D23+D24+D25+D26</f>
        <v>4086.8873080000003</v>
      </c>
      <c r="E16" s="59">
        <f t="shared" si="1"/>
        <v>587.25882</v>
      </c>
      <c r="F16" s="59">
        <f t="shared" si="1"/>
        <v>0</v>
      </c>
      <c r="G16" s="59">
        <f t="shared" si="1"/>
        <v>6663.844113000001</v>
      </c>
      <c r="H16" s="59">
        <f t="shared" si="1"/>
        <v>0</v>
      </c>
      <c r="I16" s="59">
        <f t="shared" si="1"/>
        <v>2285.707237</v>
      </c>
      <c r="J16" s="60">
        <f t="shared" si="1"/>
        <v>45.131973000000016</v>
      </c>
      <c r="L16" s="16"/>
    </row>
    <row r="17" spans="2:12" s="7" customFormat="1" ht="13.5" customHeight="1">
      <c r="B17" s="67" t="s">
        <v>46</v>
      </c>
      <c r="C17" s="62">
        <f>+'[1]Cons-разширен'!C17</f>
        <v>3333.841557</v>
      </c>
      <c r="D17" s="62">
        <f>+'[1]Cons-разширен'!D17</f>
        <v>1872.107236</v>
      </c>
      <c r="E17" s="62">
        <f>+'[1]Cons-разширен'!E17</f>
        <v>307.209122</v>
      </c>
      <c r="F17" s="62">
        <f>+'[1]Cons-разширен'!F17</f>
        <v>0</v>
      </c>
      <c r="G17" s="62">
        <f>+'[1]Cons-разширен'!G17</f>
        <v>42.230633</v>
      </c>
      <c r="H17" s="62">
        <f>+'[1]Cons-разширен'!H17</f>
        <v>0</v>
      </c>
      <c r="I17" s="62">
        <f>+'[1]Cons-разширен'!I17</f>
        <v>1107.286635</v>
      </c>
      <c r="J17" s="63">
        <f>+'[1]Cons-разширен'!J17</f>
        <v>5.007930999999999</v>
      </c>
      <c r="L17" s="16"/>
    </row>
    <row r="18" spans="2:12" s="7" customFormat="1" ht="13.5" customHeight="1" hidden="1">
      <c r="B18" s="68"/>
      <c r="C18" s="62"/>
      <c r="D18" s="62"/>
      <c r="E18" s="62"/>
      <c r="F18" s="62"/>
      <c r="G18" s="62"/>
      <c r="H18" s="62"/>
      <c r="I18" s="62"/>
      <c r="J18" s="63"/>
      <c r="L18" s="16"/>
    </row>
    <row r="19" spans="2:12" s="7" customFormat="1" ht="13.5" customHeight="1">
      <c r="B19" s="68" t="s">
        <v>7</v>
      </c>
      <c r="C19" s="62">
        <f>+'[1]Cons-разширен'!C19</f>
        <v>1570.561686</v>
      </c>
      <c r="D19" s="62">
        <f>+'[1]Cons-разширен'!D19</f>
        <v>669.5800680000001</v>
      </c>
      <c r="E19" s="62">
        <f>+'[1]Cons-разширен'!E19</f>
        <v>105.18217600000001</v>
      </c>
      <c r="F19" s="62">
        <f>+'[1]Cons-разширен'!F19</f>
        <v>0</v>
      </c>
      <c r="G19" s="62">
        <f>+'[1]Cons-разширен'!G19</f>
        <v>24.766624</v>
      </c>
      <c r="H19" s="62">
        <f>+'[1]Cons-разширен'!H19</f>
        <v>0</v>
      </c>
      <c r="I19" s="62">
        <f>+'[1]Cons-разширен'!I19</f>
        <v>764.069362</v>
      </c>
      <c r="J19" s="63">
        <f>+'[1]Cons-разширен'!J19</f>
        <v>6.963456000000001</v>
      </c>
      <c r="L19" s="16"/>
    </row>
    <row r="20" spans="2:12" s="7" customFormat="1" ht="13.5" customHeight="1">
      <c r="B20" s="69" t="s">
        <v>8</v>
      </c>
      <c r="C20" s="59">
        <f aca="true" t="shared" si="2" ref="C20:J20">C21+C22</f>
        <v>361.17873699999996</v>
      </c>
      <c r="D20" s="59">
        <f t="shared" si="2"/>
        <v>339.50064899999995</v>
      </c>
      <c r="E20" s="59">
        <f t="shared" si="2"/>
        <v>0.6014</v>
      </c>
      <c r="F20" s="59">
        <f>F21+F22</f>
        <v>0</v>
      </c>
      <c r="G20" s="59">
        <f t="shared" si="2"/>
        <v>0.012584</v>
      </c>
      <c r="H20" s="59">
        <f t="shared" si="2"/>
        <v>0</v>
      </c>
      <c r="I20" s="59">
        <f t="shared" si="2"/>
        <v>21.064104</v>
      </c>
      <c r="J20" s="60">
        <f t="shared" si="2"/>
        <v>0</v>
      </c>
      <c r="L20" s="16"/>
    </row>
    <row r="21" spans="2:12" s="7" customFormat="1" ht="13.5" customHeight="1">
      <c r="B21" s="69" t="s">
        <v>9</v>
      </c>
      <c r="C21" s="62">
        <f>+'[1]Cons-разширен'!C21</f>
        <v>207.27921399999997</v>
      </c>
      <c r="D21" s="62">
        <f>+'[1]Cons-разширен'!D21</f>
        <v>198.154161</v>
      </c>
      <c r="E21" s="62">
        <f>+'[1]Cons-разширен'!E21</f>
        <v>3.7E-05</v>
      </c>
      <c r="F21" s="62">
        <f>+'[1]Cons-разширен'!F21</f>
        <v>0</v>
      </c>
      <c r="G21" s="62">
        <f>+'[1]Cons-разширен'!G21</f>
        <v>0.002763</v>
      </c>
      <c r="H21" s="62">
        <f>+'[1]Cons-разширен'!H21</f>
        <v>0</v>
      </c>
      <c r="I21" s="62">
        <f>+'[1]Cons-разширен'!I21</f>
        <v>9.122253</v>
      </c>
      <c r="J21" s="63">
        <f>+'[1]Cons-разширен'!J21</f>
        <v>0</v>
      </c>
      <c r="L21" s="16"/>
    </row>
    <row r="22" spans="2:12" s="7" customFormat="1" ht="13.5" customHeight="1">
      <c r="B22" s="69" t="s">
        <v>10</v>
      </c>
      <c r="C22" s="62">
        <f>+'[1]Cons-разширен'!C22</f>
        <v>153.899523</v>
      </c>
      <c r="D22" s="62">
        <f>+'[1]Cons-разширен'!D22</f>
        <v>141.346488</v>
      </c>
      <c r="E22" s="62">
        <f>+'[1]Cons-разширен'!E22</f>
        <v>0.6013630000000001</v>
      </c>
      <c r="F22" s="62">
        <f>+'[1]Cons-разширен'!F22</f>
        <v>0</v>
      </c>
      <c r="G22" s="62">
        <f>+'[1]Cons-разширен'!G22</f>
        <v>0.009821</v>
      </c>
      <c r="H22" s="62">
        <f>+'[1]Cons-разширен'!H22</f>
        <v>0</v>
      </c>
      <c r="I22" s="62">
        <f>+'[1]Cons-разширен'!I22</f>
        <v>11.941851</v>
      </c>
      <c r="J22" s="63">
        <f>+'[1]Cons-разширен'!J22</f>
        <v>0</v>
      </c>
      <c r="L22" s="16"/>
    </row>
    <row r="23" spans="2:12" s="7" customFormat="1" ht="13.5" customHeight="1">
      <c r="B23" s="69" t="s">
        <v>11</v>
      </c>
      <c r="C23" s="62">
        <f>+'[1]Cons-разширен'!C23</f>
        <v>7139.186900000001</v>
      </c>
      <c r="D23" s="62">
        <f>+'[1]Cons-разширен'!D23</f>
        <v>448.79308100000003</v>
      </c>
      <c r="E23" s="62">
        <f>+'[1]Cons-разширен'!E23</f>
        <v>19.468719</v>
      </c>
      <c r="F23" s="62">
        <f>+'[1]Cons-разширен'!F23</f>
        <v>0</v>
      </c>
      <c r="G23" s="62">
        <f>+'[1]Cons-разширен'!G23</f>
        <v>6593.457919</v>
      </c>
      <c r="H23" s="62">
        <f>+'[1]Cons-разширен'!H23</f>
        <v>0</v>
      </c>
      <c r="I23" s="62">
        <f>+'[1]Cons-разширен'!I23</f>
        <v>77.22691</v>
      </c>
      <c r="J23" s="63">
        <f>+'[1]Cons-разширен'!J23</f>
        <v>0.2402709999999999</v>
      </c>
      <c r="L23" s="16"/>
    </row>
    <row r="24" spans="2:12" s="7" customFormat="1" ht="13.5" customHeight="1">
      <c r="B24" s="69" t="s">
        <v>12</v>
      </c>
      <c r="C24" s="62">
        <f>+'[1]Cons-разширен'!C24</f>
        <v>665.916599</v>
      </c>
      <c r="D24" s="62">
        <f>+'[1]Cons-разширен'!D24</f>
        <v>483.73479199999997</v>
      </c>
      <c r="E24" s="62">
        <f>+'[1]Cons-разширен'!E24</f>
        <v>101.36103399999999</v>
      </c>
      <c r="F24" s="62">
        <f>+'[1]Cons-разширен'!F24</f>
        <v>0</v>
      </c>
      <c r="G24" s="62">
        <f>+'[1]Cons-разширен'!G24</f>
        <v>0.26814</v>
      </c>
      <c r="H24" s="62">
        <f>+'[1]Cons-разширен'!H24</f>
        <v>0</v>
      </c>
      <c r="I24" s="62">
        <f>+'[1]Cons-разширен'!I24</f>
        <v>76.978069</v>
      </c>
      <c r="J24" s="63">
        <f>+'[1]Cons-разширен'!J24</f>
        <v>3.5745640000000094</v>
      </c>
      <c r="L24" s="16"/>
    </row>
    <row r="25" spans="2:12" s="7" customFormat="1" ht="13.5" customHeight="1">
      <c r="B25" s="69" t="s">
        <v>45</v>
      </c>
      <c r="C25" s="62">
        <f>+'[1]Cons-разширен'!C25</f>
        <v>594.083779</v>
      </c>
      <c r="D25" s="62">
        <f>+'[1]Cons-разширен'!D25</f>
        <v>269.11128899999994</v>
      </c>
      <c r="E25" s="62">
        <f>+'[1]Cons-разширен'!E25</f>
        <v>53.436369</v>
      </c>
      <c r="F25" s="62">
        <f>+'[1]Cons-разширен'!F25</f>
        <v>0</v>
      </c>
      <c r="G25" s="62">
        <f>+'[1]Cons-разширен'!G25</f>
        <v>3.108213</v>
      </c>
      <c r="H25" s="62">
        <f>+'[1]Cons-разширен'!H25</f>
        <v>0</v>
      </c>
      <c r="I25" s="62">
        <f>+'[1]Cons-разширен'!I25</f>
        <v>239.082157</v>
      </c>
      <c r="J25" s="63">
        <f>+'[1]Cons-разширен'!J25</f>
        <v>29.345751000000007</v>
      </c>
      <c r="L25" s="16"/>
    </row>
    <row r="26" spans="2:12" s="7" customFormat="1" ht="13.5" customHeight="1">
      <c r="B26" s="70" t="s">
        <v>44</v>
      </c>
      <c r="C26" s="62">
        <f>+'[1]Cons-разширен'!C26</f>
        <v>4.060193</v>
      </c>
      <c r="D26" s="62">
        <f>+'[1]Cons-разширен'!D26</f>
        <v>4.060193</v>
      </c>
      <c r="E26" s="62">
        <f>+'[1]Cons-разширен'!E26</f>
        <v>0</v>
      </c>
      <c r="F26" s="62">
        <f>+'[1]Cons-разширен'!F26</f>
        <v>0</v>
      </c>
      <c r="G26" s="62">
        <f>+'[1]Cons-разширен'!G26</f>
        <v>0</v>
      </c>
      <c r="H26" s="62">
        <f>+'[1]Cons-разширен'!H26</f>
        <v>0</v>
      </c>
      <c r="I26" s="62">
        <f>+'[1]Cons-разширен'!I26</f>
        <v>0</v>
      </c>
      <c r="J26" s="63">
        <f>+'[1]Cons-разширен'!J26</f>
        <v>0</v>
      </c>
      <c r="L26" s="16"/>
    </row>
    <row r="27" spans="2:12" ht="13.5" customHeight="1">
      <c r="B27" s="70"/>
      <c r="C27" s="66"/>
      <c r="D27" s="66"/>
      <c r="E27" s="66"/>
      <c r="F27" s="66"/>
      <c r="G27" s="66"/>
      <c r="H27" s="66"/>
      <c r="I27" s="66"/>
      <c r="J27" s="71"/>
      <c r="L27" s="16"/>
    </row>
    <row r="28" spans="2:12" ht="13.5" customHeight="1" hidden="1">
      <c r="B28" s="72"/>
      <c r="C28" s="66"/>
      <c r="D28" s="66"/>
      <c r="E28" s="66"/>
      <c r="F28" s="66"/>
      <c r="G28" s="66"/>
      <c r="H28" s="66"/>
      <c r="I28" s="66"/>
      <c r="J28" s="71" t="e">
        <f>#REF!-#REF!</f>
        <v>#REF!</v>
      </c>
      <c r="L28" s="16"/>
    </row>
    <row r="29" spans="2:12" s="10" customFormat="1" ht="13.5" customHeight="1">
      <c r="B29" s="58" t="s">
        <v>13</v>
      </c>
      <c r="C29" s="59">
        <f>C30+C31+C32</f>
        <v>-96.74651099999984</v>
      </c>
      <c r="D29" s="59">
        <f>D30+D31+D32</f>
        <v>-5060.637734999999</v>
      </c>
      <c r="E29" s="59">
        <f aca="true" t="shared" si="3" ref="E29:J29">E30+E31</f>
        <v>362.297554</v>
      </c>
      <c r="F29" s="59">
        <f>F30+F31</f>
        <v>0</v>
      </c>
      <c r="G29" s="59">
        <f t="shared" si="3"/>
        <v>3076.370257</v>
      </c>
      <c r="H29" s="59">
        <f t="shared" si="3"/>
        <v>0</v>
      </c>
      <c r="I29" s="59">
        <f t="shared" si="3"/>
        <v>1519.17852</v>
      </c>
      <c r="J29" s="60">
        <f t="shared" si="3"/>
        <v>6.044892999999988</v>
      </c>
      <c r="L29" s="16"/>
    </row>
    <row r="30" spans="2:12" ht="13.5" customHeight="1">
      <c r="B30" s="73" t="s">
        <v>14</v>
      </c>
      <c r="C30" s="62">
        <f>+'[1]Cons-разширен'!C30</f>
        <v>-131.3644139999998</v>
      </c>
      <c r="D30" s="62">
        <f>+'[1]Cons-разширен'!D30</f>
        <v>-4747.5781099999995</v>
      </c>
      <c r="E30" s="62">
        <f>+'[1]Cons-разширен'!E30</f>
        <v>57.411276</v>
      </c>
      <c r="F30" s="62">
        <f>+'[1]Cons-разширен'!F30</f>
        <v>0</v>
      </c>
      <c r="G30" s="62">
        <f>+'[1]Cons-разширен'!G30</f>
        <v>3105.778586</v>
      </c>
      <c r="H30" s="62">
        <f>+'[1]Cons-разширен'!H30</f>
        <v>0</v>
      </c>
      <c r="I30" s="62">
        <f>+'[1]Cons-разширен'!I30</f>
        <v>1450.014835</v>
      </c>
      <c r="J30" s="63">
        <f>+'[1]Cons-разширен'!J30</f>
        <v>3.0089989999999887</v>
      </c>
      <c r="L30" s="16"/>
    </row>
    <row r="31" spans="2:12" ht="13.5" customHeight="1">
      <c r="B31" s="74" t="s">
        <v>15</v>
      </c>
      <c r="C31" s="62">
        <f>+'[1]Cons-разширен'!C31</f>
        <v>34.61790299999997</v>
      </c>
      <c r="D31" s="62">
        <f>+'[1]Cons-разширен'!D31</f>
        <v>-313.05962500000004</v>
      </c>
      <c r="E31" s="62">
        <f>+'[1]Cons-разширен'!E31</f>
        <v>304.886278</v>
      </c>
      <c r="F31" s="62">
        <f>+'[1]Cons-разширен'!F31</f>
        <v>0</v>
      </c>
      <c r="G31" s="62">
        <f>+'[1]Cons-разширен'!G31</f>
        <v>-29.408329</v>
      </c>
      <c r="H31" s="62">
        <f>+'[1]Cons-разширен'!H31</f>
        <v>0</v>
      </c>
      <c r="I31" s="62">
        <f>+'[1]Cons-разширен'!I31</f>
        <v>69.163685</v>
      </c>
      <c r="J31" s="63">
        <f>+'[1]Cons-разширен'!J31</f>
        <v>3.035893999999999</v>
      </c>
      <c r="L31" s="16"/>
    </row>
    <row r="32" spans="2:12" ht="14.25" hidden="1">
      <c r="B32" s="75"/>
      <c r="C32" s="76">
        <f>+'[1]Cons-разширен'!C32</f>
        <v>0</v>
      </c>
      <c r="D32" s="76">
        <f>+'[1]Cons-разширен'!D32</f>
        <v>0</v>
      </c>
      <c r="E32" s="76">
        <v>0</v>
      </c>
      <c r="F32" s="76">
        <v>1</v>
      </c>
      <c r="G32" s="76">
        <v>0</v>
      </c>
      <c r="H32" s="76">
        <v>2</v>
      </c>
      <c r="I32" s="76">
        <v>3</v>
      </c>
      <c r="J32" s="77">
        <v>3</v>
      </c>
      <c r="L32" s="16"/>
    </row>
    <row r="33" spans="2:12" ht="13.5" customHeight="1">
      <c r="B33" s="78" t="s">
        <v>28</v>
      </c>
      <c r="C33" s="59">
        <f>+'[1]Cons-разширен'!C33</f>
        <v>397.356927</v>
      </c>
      <c r="D33" s="59">
        <f>+'[1]Cons-разширен'!D33</f>
        <v>397.356927</v>
      </c>
      <c r="E33" s="59">
        <f>+'[1]Cons-разширен'!E33</f>
        <v>0</v>
      </c>
      <c r="F33" s="59">
        <f>+'[1]Cons-разширен'!F33</f>
        <v>0</v>
      </c>
      <c r="G33" s="59">
        <f>+'[1]Cons-разширен'!G33</f>
        <v>0</v>
      </c>
      <c r="H33" s="59">
        <f>+'[1]Cons-разширен'!L33</f>
        <v>0</v>
      </c>
      <c r="I33" s="59">
        <f>+'[1]Cons-разширен'!I33</f>
        <v>0</v>
      </c>
      <c r="J33" s="60">
        <f>+'[1]Cons-разширен'!J33</f>
        <v>0</v>
      </c>
      <c r="L33" s="16"/>
    </row>
    <row r="34" spans="2:12" s="10" customFormat="1" ht="13.5" customHeight="1">
      <c r="B34" s="78" t="s">
        <v>29</v>
      </c>
      <c r="C34" s="59">
        <f>C10-C16+C29-C33</f>
        <v>1665.2738889999985</v>
      </c>
      <c r="D34" s="59">
        <f>D10-D16+D29-D33</f>
        <v>1073.2363319999993</v>
      </c>
      <c r="E34" s="59">
        <f aca="true" t="shared" si="4" ref="E34:J34">E10-E16+E29-E33</f>
        <v>127.432253</v>
      </c>
      <c r="F34" s="59">
        <f>F10-F16+F29-F33</f>
        <v>0</v>
      </c>
      <c r="G34" s="59">
        <f t="shared" si="4"/>
        <v>65.87601999999879</v>
      </c>
      <c r="H34" s="59">
        <f t="shared" si="4"/>
        <v>0</v>
      </c>
      <c r="I34" s="59">
        <f t="shared" si="4"/>
        <v>407.752935</v>
      </c>
      <c r="J34" s="60">
        <f t="shared" si="4"/>
        <v>-9.023651000000047</v>
      </c>
      <c r="L34" s="16"/>
    </row>
    <row r="35" spans="2:13" s="7" customFormat="1" ht="13.5" customHeight="1">
      <c r="B35" s="65"/>
      <c r="C35" s="79">
        <f aca="true" t="shared" si="5" ref="C35:J35">+C34+C36</f>
        <v>0.020259999996369515</v>
      </c>
      <c r="D35" s="79">
        <f t="shared" si="5"/>
        <v>0.039259999998421335</v>
      </c>
      <c r="E35" s="79">
        <f t="shared" si="5"/>
        <v>0</v>
      </c>
      <c r="F35" s="79">
        <f t="shared" si="5"/>
        <v>0</v>
      </c>
      <c r="G35" s="79">
        <f t="shared" si="5"/>
        <v>-1.2079226507921703E-12</v>
      </c>
      <c r="H35" s="79">
        <f t="shared" si="5"/>
        <v>0</v>
      </c>
      <c r="I35" s="79">
        <f t="shared" si="5"/>
        <v>0</v>
      </c>
      <c r="J35" s="80">
        <f t="shared" si="5"/>
        <v>-7.460698725481052E-14</v>
      </c>
      <c r="K35" s="9"/>
      <c r="L35" s="16"/>
      <c r="M35" s="9"/>
    </row>
    <row r="36" spans="2:12" s="10" customFormat="1" ht="13.5" customHeight="1">
      <c r="B36" s="58" t="s">
        <v>16</v>
      </c>
      <c r="C36" s="59">
        <f>C37+C42+C48</f>
        <v>-1665.253629000002</v>
      </c>
      <c r="D36" s="59">
        <f>D37+D42+D48+0.019</f>
        <v>-1073.1970720000008</v>
      </c>
      <c r="E36" s="59">
        <f aca="true" t="shared" si="6" ref="E36:J36">E37+E42+E48</f>
        <v>-127.432253</v>
      </c>
      <c r="F36" s="59">
        <f>F37+F42+F48</f>
        <v>0</v>
      </c>
      <c r="G36" s="59">
        <f t="shared" si="6"/>
        <v>-65.87602</v>
      </c>
      <c r="H36" s="59">
        <f t="shared" si="6"/>
        <v>0</v>
      </c>
      <c r="I36" s="59">
        <f t="shared" si="6"/>
        <v>-407.752935</v>
      </c>
      <c r="J36" s="60">
        <f t="shared" si="6"/>
        <v>9.023650999999973</v>
      </c>
      <c r="L36" s="16"/>
    </row>
    <row r="37" spans="2:12" ht="13.5" customHeight="1">
      <c r="B37" s="81" t="s">
        <v>17</v>
      </c>
      <c r="C37" s="59">
        <f aca="true" t="shared" si="7" ref="C37:J37">C38+C39+C40+C41</f>
        <v>3661.9321629999995</v>
      </c>
      <c r="D37" s="59">
        <f t="shared" si="7"/>
        <v>3652.0601709999996</v>
      </c>
      <c r="E37" s="59">
        <f t="shared" si="7"/>
        <v>0</v>
      </c>
      <c r="F37" s="59">
        <f>F38+F39+F40+F41</f>
        <v>0</v>
      </c>
      <c r="G37" s="59">
        <f t="shared" si="7"/>
        <v>-2.084201</v>
      </c>
      <c r="H37" s="59">
        <f t="shared" si="7"/>
        <v>0</v>
      </c>
      <c r="I37" s="59">
        <f t="shared" si="7"/>
        <v>11.956193</v>
      </c>
      <c r="J37" s="60">
        <f t="shared" si="7"/>
        <v>0</v>
      </c>
      <c r="L37" s="16"/>
    </row>
    <row r="38" spans="2:12" ht="13.5" customHeight="1">
      <c r="B38" s="68" t="s">
        <v>40</v>
      </c>
      <c r="C38" s="62">
        <f>+'[1]Cons-разширен'!C38</f>
        <v>3666.1568749999997</v>
      </c>
      <c r="D38" s="62">
        <f>+'[1]Cons-разширен'!D38</f>
        <v>3656.284883</v>
      </c>
      <c r="E38" s="62">
        <f>+'[1]Cons-разширен'!E38</f>
        <v>0</v>
      </c>
      <c r="F38" s="62">
        <f>+'[1]Cons-разширен'!F38</f>
        <v>0</v>
      </c>
      <c r="G38" s="62">
        <f>+'[1]Cons-разширен'!G38</f>
        <v>-2.084201</v>
      </c>
      <c r="H38" s="62">
        <f>+'[1]Cons-разширен'!H38</f>
        <v>0</v>
      </c>
      <c r="I38" s="62">
        <f>+'[1]Cons-разширен'!I38</f>
        <v>11.956193</v>
      </c>
      <c r="J38" s="63">
        <f>+'[1]Cons-разширен'!J38</f>
        <v>0</v>
      </c>
      <c r="K38" s="8"/>
      <c r="L38" s="16"/>
    </row>
    <row r="39" spans="2:12" ht="13.5" customHeight="1" hidden="1">
      <c r="B39" s="68" t="s">
        <v>18</v>
      </c>
      <c r="C39" s="62"/>
      <c r="D39" s="62"/>
      <c r="E39" s="62"/>
      <c r="F39" s="62"/>
      <c r="G39" s="62"/>
      <c r="H39" s="62"/>
      <c r="I39" s="62"/>
      <c r="J39" s="63"/>
      <c r="L39" s="16"/>
    </row>
    <row r="40" spans="2:12" ht="13.5" customHeight="1" hidden="1">
      <c r="B40" s="82" t="s">
        <v>19</v>
      </c>
      <c r="C40" s="62"/>
      <c r="D40" s="62"/>
      <c r="E40" s="62"/>
      <c r="F40" s="62"/>
      <c r="G40" s="62"/>
      <c r="H40" s="62"/>
      <c r="I40" s="62"/>
      <c r="J40" s="63"/>
      <c r="L40" s="16"/>
    </row>
    <row r="41" spans="2:12" ht="13.5" customHeight="1">
      <c r="B41" s="82" t="s">
        <v>20</v>
      </c>
      <c r="C41" s="62">
        <f>+'[1]Cons-разширен'!C41</f>
        <v>-4.224712</v>
      </c>
      <c r="D41" s="62">
        <f>+'[1]Cons-разширен'!D41</f>
        <v>-4.224712</v>
      </c>
      <c r="E41" s="62">
        <f>+'[1]Cons-разширен'!E41</f>
        <v>0</v>
      </c>
      <c r="F41" s="62">
        <f>+'[1]Cons-разширен'!F41</f>
        <v>0</v>
      </c>
      <c r="G41" s="62">
        <f>+'[1]Cons-разширен'!G41</f>
        <v>0</v>
      </c>
      <c r="H41" s="62">
        <f>+'[1]Cons-разширен'!H41</f>
        <v>0</v>
      </c>
      <c r="I41" s="62">
        <f>+'[1]Cons-разширен'!I41</f>
        <v>0</v>
      </c>
      <c r="J41" s="63">
        <f>+'[1]Cons-разширен'!J41</f>
        <v>0</v>
      </c>
      <c r="L41" s="16"/>
    </row>
    <row r="42" spans="2:12" ht="13.5" customHeight="1">
      <c r="B42" s="81" t="s">
        <v>21</v>
      </c>
      <c r="C42" s="59">
        <f>+D42+E42+G42+F42+H42+I42+J42</f>
        <v>-5104.697848000002</v>
      </c>
      <c r="D42" s="59">
        <f>+'[1]Cons-разширен'!D42</f>
        <v>-4505.2478280000005</v>
      </c>
      <c r="E42" s="59">
        <f>+'[1]Cons-разширен'!E42</f>
        <v>-127.313715</v>
      </c>
      <c r="F42" s="59">
        <f>+'[1]Cons-разширен'!F42</f>
        <v>0</v>
      </c>
      <c r="G42" s="59">
        <f>+'[1]Cons-разширен'!G42</f>
        <v>-63.791819</v>
      </c>
      <c r="H42" s="59">
        <f>+'[1]Cons-разширен'!H42</f>
        <v>0</v>
      </c>
      <c r="I42" s="59">
        <f>+'[1]Cons-разширен'!I42</f>
        <v>-417.368137</v>
      </c>
      <c r="J42" s="60">
        <f>+'[1]Cons-разширен'!J42</f>
        <v>9.023650999999973</v>
      </c>
      <c r="L42" s="16"/>
    </row>
    <row r="43" spans="2:12" ht="13.5" customHeight="1" hidden="1">
      <c r="B43" s="81" t="s">
        <v>22</v>
      </c>
      <c r="C43" s="59"/>
      <c r="D43" s="59"/>
      <c r="E43" s="59"/>
      <c r="F43" s="59"/>
      <c r="G43" s="59"/>
      <c r="H43" s="59"/>
      <c r="I43" s="59"/>
      <c r="J43" s="60"/>
      <c r="L43" s="16"/>
    </row>
    <row r="44" spans="2:12" ht="13.5" customHeight="1" hidden="1">
      <c r="B44" s="81" t="s">
        <v>23</v>
      </c>
      <c r="C44" s="59"/>
      <c r="D44" s="59"/>
      <c r="E44" s="59"/>
      <c r="F44" s="59"/>
      <c r="G44" s="59"/>
      <c r="H44" s="59"/>
      <c r="I44" s="59"/>
      <c r="J44" s="60"/>
      <c r="K44" s="12"/>
      <c r="L44" s="16"/>
    </row>
    <row r="45" spans="2:12" ht="13.5" customHeight="1" hidden="1">
      <c r="B45" s="69" t="s">
        <v>1</v>
      </c>
      <c r="C45" s="59">
        <v>0</v>
      </c>
      <c r="D45" s="59"/>
      <c r="E45" s="59"/>
      <c r="F45" s="59"/>
      <c r="G45" s="59"/>
      <c r="H45" s="59"/>
      <c r="I45" s="59"/>
      <c r="J45" s="60"/>
      <c r="K45" s="12"/>
      <c r="L45" s="16"/>
    </row>
    <row r="46" spans="2:12" ht="13.5" customHeight="1" hidden="1">
      <c r="B46" s="69" t="s">
        <v>2</v>
      </c>
      <c r="C46" s="59">
        <v>0</v>
      </c>
      <c r="D46" s="59"/>
      <c r="E46" s="59"/>
      <c r="F46" s="59"/>
      <c r="G46" s="59"/>
      <c r="H46" s="59"/>
      <c r="I46" s="59"/>
      <c r="J46" s="60"/>
      <c r="K46" s="12"/>
      <c r="L46" s="16"/>
    </row>
    <row r="47" spans="2:12" s="7" customFormat="1" ht="13.5" customHeight="1" hidden="1">
      <c r="B47" s="83"/>
      <c r="C47" s="59"/>
      <c r="D47" s="59"/>
      <c r="E47" s="59"/>
      <c r="F47" s="59"/>
      <c r="G47" s="59"/>
      <c r="H47" s="59"/>
      <c r="I47" s="59"/>
      <c r="J47" s="60"/>
      <c r="L47" s="16"/>
    </row>
    <row r="48" spans="2:12" ht="13.5" customHeight="1">
      <c r="B48" s="84" t="s">
        <v>48</v>
      </c>
      <c r="C48" s="59">
        <f>+'[1]Cons-разширен'!C49</f>
        <v>-222.487944</v>
      </c>
      <c r="D48" s="59">
        <f>+'[1]Cons-разширен'!D49</f>
        <v>-220.028415</v>
      </c>
      <c r="E48" s="59">
        <f>+'[1]Cons-разширен'!E49</f>
        <v>-0.118538</v>
      </c>
      <c r="F48" s="59">
        <f>+'[1]Cons-разширен'!F49</f>
        <v>0</v>
      </c>
      <c r="G48" s="59">
        <f>+'[1]Cons-разширен'!G49</f>
        <v>0</v>
      </c>
      <c r="H48" s="59">
        <f>+'[1]Cons-разширен'!H49</f>
        <v>0</v>
      </c>
      <c r="I48" s="59">
        <f>+'[1]Cons-разширен'!I49</f>
        <v>-2.340991</v>
      </c>
      <c r="J48" s="60">
        <f>+'[1]Cons-разширен'!J49</f>
        <v>0</v>
      </c>
      <c r="K48" s="13"/>
      <c r="L48" s="16"/>
    </row>
    <row r="49" spans="2:12" ht="15" thickBot="1">
      <c r="B49" s="85" t="s">
        <v>43</v>
      </c>
      <c r="C49" s="86">
        <f>+'[1]Cons-разширен'!C50</f>
        <v>1.068454</v>
      </c>
      <c r="D49" s="86">
        <f>+'[1]Cons-разширен'!D50</f>
        <v>0.15259999999999999</v>
      </c>
      <c r="E49" s="86">
        <f>+'[1]Cons-разширен'!E50</f>
        <v>0</v>
      </c>
      <c r="F49" s="86">
        <f>+'[1]Cons-разширен'!F50</f>
        <v>0</v>
      </c>
      <c r="G49" s="86">
        <f>+'[1]Cons-разширен'!G50</f>
        <v>0</v>
      </c>
      <c r="H49" s="86">
        <f>+'[1]Cons-разширен'!H50</f>
        <v>0</v>
      </c>
      <c r="I49" s="86">
        <f>+'[1]Cons-разширен'!I50</f>
        <v>0.915854</v>
      </c>
      <c r="J49" s="87">
        <f>+'[1]Cons-разширен'!J50</f>
        <v>0</v>
      </c>
      <c r="L49" s="16"/>
    </row>
    <row r="50" spans="1:10" ht="14.25" hidden="1">
      <c r="A50" s="5"/>
      <c r="B50" s="66" t="s">
        <v>0</v>
      </c>
      <c r="C50" s="62"/>
      <c r="D50" s="62" t="e">
        <f>#REF!+#REF!+#REF!+#REF!</f>
        <v>#REF!</v>
      </c>
      <c r="E50" s="62"/>
      <c r="F50" s="62"/>
      <c r="G50" s="62"/>
      <c r="H50" s="62"/>
      <c r="I50" s="22"/>
      <c r="J50" s="62"/>
    </row>
    <row r="51" spans="1:10" ht="14.25">
      <c r="A51" s="5"/>
      <c r="B51" s="66"/>
      <c r="C51" s="62"/>
      <c r="D51" s="62"/>
      <c r="E51" s="62"/>
      <c r="F51" s="62"/>
      <c r="G51" s="62"/>
      <c r="H51" s="62"/>
      <c r="I51" s="22"/>
      <c r="J51" s="62"/>
    </row>
    <row r="52" spans="2:11" ht="15">
      <c r="B52" s="62"/>
      <c r="C52" s="88"/>
      <c r="D52" s="89"/>
      <c r="E52" s="90"/>
      <c r="F52" s="90"/>
      <c r="G52" s="90"/>
      <c r="H52" s="90"/>
      <c r="I52" s="90"/>
      <c r="J52" s="21"/>
      <c r="K52" s="11"/>
    </row>
    <row r="53" spans="2:10" ht="14.25">
      <c r="B53" s="66" t="s">
        <v>24</v>
      </c>
      <c r="C53" s="88"/>
      <c r="D53" s="89"/>
      <c r="E53" s="90"/>
      <c r="F53" s="90"/>
      <c r="G53" s="90"/>
      <c r="H53" s="90"/>
      <c r="I53" s="91"/>
      <c r="J53" s="21"/>
    </row>
    <row r="54" spans="2:10" ht="10.5" customHeight="1">
      <c r="B54" s="92" t="s">
        <v>35</v>
      </c>
      <c r="C54" s="62"/>
      <c r="D54" s="62"/>
      <c r="E54" s="90"/>
      <c r="F54" s="90"/>
      <c r="G54" s="21"/>
      <c r="H54" s="21"/>
      <c r="I54" s="21"/>
      <c r="J54" s="21"/>
    </row>
    <row r="55" spans="2:10" ht="14.25">
      <c r="B55" s="92" t="s">
        <v>41</v>
      </c>
      <c r="C55" s="62"/>
      <c r="D55" s="62"/>
      <c r="E55" s="21"/>
      <c r="F55" s="21"/>
      <c r="G55" s="21"/>
      <c r="H55" s="62"/>
      <c r="I55" s="62"/>
      <c r="J55" s="21"/>
    </row>
    <row r="56" spans="2:10" ht="14.25">
      <c r="B56" s="92" t="s">
        <v>38</v>
      </c>
      <c r="C56" s="62"/>
      <c r="D56" s="62"/>
      <c r="E56" s="21"/>
      <c r="F56" s="21"/>
      <c r="G56" s="21"/>
      <c r="H56" s="62"/>
      <c r="I56" s="62"/>
      <c r="J56" s="21"/>
    </row>
    <row r="57" spans="2:10" ht="14.25">
      <c r="B57" s="93" t="s">
        <v>39</v>
      </c>
      <c r="C57" s="62"/>
      <c r="D57" s="62"/>
      <c r="E57" s="21"/>
      <c r="F57" s="21"/>
      <c r="G57" s="21"/>
      <c r="H57" s="62"/>
      <c r="I57" s="62"/>
      <c r="J57" s="21"/>
    </row>
    <row r="58" spans="3:4" ht="15.75">
      <c r="C58" s="17"/>
      <c r="D58" s="13"/>
    </row>
  </sheetData>
  <sheetProtection insertColumns="0" insertRows="0" deleteColumns="0" deleteRows="0"/>
  <mergeCells count="3">
    <mergeCell ref="B6:B8"/>
    <mergeCell ref="B2:I2"/>
    <mergeCell ref="B3:I3"/>
  </mergeCells>
  <printOptions/>
  <pageMargins left="0.19" right="0.17" top="0.17" bottom="0.25" header="0.17" footer="0.1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2016-06-29T09:13:44Z</cp:lastPrinted>
  <dcterms:created xsi:type="dcterms:W3CDTF">2008-02-15T13:11:52Z</dcterms:created>
  <dcterms:modified xsi:type="dcterms:W3CDTF">2017-08-31T11:33:12Z</dcterms:modified>
  <cp:category/>
  <cp:version/>
  <cp:contentType/>
  <cp:contentStatus/>
</cp:coreProperties>
</file>