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25" activeTab="0"/>
  </bookViews>
  <sheets>
    <sheet name="Cons-разширен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<sst xmlns="http://schemas.openxmlformats.org/spreadsheetml/2006/main" count="53" uniqueCount="52">
  <si>
    <t>ПОКАЗАТЕЛИ</t>
  </si>
  <si>
    <t>власт</t>
  </si>
  <si>
    <t>осигуряване</t>
  </si>
  <si>
    <t xml:space="preserve"> I. Приходи и помощи</t>
  </si>
  <si>
    <t xml:space="preserve">  Данъчни приходи</t>
  </si>
  <si>
    <t xml:space="preserve">  Трансфери за отчислени приходи</t>
  </si>
  <si>
    <t xml:space="preserve">  Помощи</t>
  </si>
  <si>
    <t xml:space="preserve"> ІІ. Разходи </t>
  </si>
  <si>
    <t xml:space="preserve">  Лихви</t>
  </si>
  <si>
    <t>Лихви по външни заеми</t>
  </si>
  <si>
    <t>Лихви по вътрешни заеми</t>
  </si>
  <si>
    <t xml:space="preserve"> Социални разходи, стипендии </t>
  </si>
  <si>
    <t xml:space="preserve"> Субсидии </t>
  </si>
  <si>
    <t xml:space="preserve"> ІІІ. Трансфери-нето /предоставени(-); получени(+)/</t>
  </si>
  <si>
    <t xml:space="preserve">  Трансфери (субсидии/вноски,временни заеми) от/за ЦБ (нето)</t>
  </si>
  <si>
    <t xml:space="preserve">  Други трансфери (нето)</t>
  </si>
  <si>
    <t xml:space="preserve">     Погашения по предоставени кредити на др. държави (+)</t>
  </si>
  <si>
    <t xml:space="preserve">     Операции с ценни книжа и финансови активи </t>
  </si>
  <si>
    <t xml:space="preserve">     Депозити (нето) в чужбина</t>
  </si>
  <si>
    <t xml:space="preserve"> Вътрешно финансиране - нето</t>
  </si>
  <si>
    <t xml:space="preserve">      Небанково - нето</t>
  </si>
  <si>
    <t xml:space="preserve">      Банково - нето</t>
  </si>
  <si>
    <t xml:space="preserve"> Приватизация, придобиване на дялове и акции, </t>
  </si>
  <si>
    <t xml:space="preserve">  и възмездни  средства - нето</t>
  </si>
  <si>
    <t xml:space="preserve">                   постъпления от БКК, свързани с банковата приватизация </t>
  </si>
  <si>
    <t xml:space="preserve">      в т.ч.</t>
  </si>
  <si>
    <t xml:space="preserve"> Капиталови разходи и нетен прираст на държавния резерв</t>
  </si>
  <si>
    <t>Национален</t>
  </si>
  <si>
    <t>(без евр.ср-ва)</t>
  </si>
  <si>
    <t xml:space="preserve">        Плащания за сметка на ЕС (-) **</t>
  </si>
  <si>
    <t xml:space="preserve">        Възстановени суми от ЕС (+) **</t>
  </si>
  <si>
    <t>НАЦИОНАЛЕН БЮДЖЕТ И СЪСТАВНИ БЮДЖЕТИ</t>
  </si>
  <si>
    <t>(млн.лв.)</t>
  </si>
  <si>
    <t xml:space="preserve"> V. Бюджетно салдо (дефицит "-" / излишък "+") = /I-II+III-IV/</t>
  </si>
  <si>
    <t xml:space="preserve"> VI. Финансиране </t>
  </si>
  <si>
    <t xml:space="preserve"> IV.  Вноска в общия бюджет на ЕС</t>
  </si>
  <si>
    <t xml:space="preserve"> БТА</t>
  </si>
  <si>
    <t xml:space="preserve">Национален
бюджет </t>
  </si>
  <si>
    <t>Бюджети на 
социалното осигуряване</t>
  </si>
  <si>
    <t>Бюджети на
общините</t>
  </si>
  <si>
    <t>Бюджети по чл,13 (4)
от ЗПФ</t>
  </si>
  <si>
    <t>Държавен
бюджет</t>
  </si>
  <si>
    <t>* Колоната "Други сметки" включва сметките за чужди средства и средствата по други международни програми на ПРБ</t>
  </si>
  <si>
    <t>ВУЗ, БАН,
БНТ, БНР,
БТА и бюджети по чл,13 (4)
от ЗПФ</t>
  </si>
  <si>
    <t xml:space="preserve">     Заеми и ДЦК на междунар. капит. пазари (нето)</t>
  </si>
  <si>
    <t xml:space="preserve"> Външно финансиране - нето, в т.ч.</t>
  </si>
  <si>
    <t xml:space="preserve">  Издръжка </t>
  </si>
  <si>
    <t xml:space="preserve">  Неданъчни приходи</t>
  </si>
  <si>
    <t>ИНФОРМАЦИЯ ЗА ИЗПЪЛНЕНИЕТО КЪМ 31.01.2016 ГОДИНА</t>
  </si>
  <si>
    <t xml:space="preserve">         в т.ч.: приватизация на дялове, акции и участия</t>
  </si>
  <si>
    <t xml:space="preserve">  Персонал</t>
  </si>
  <si>
    <t>Други сметки *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</si>
</sst>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0.0%"/>
    <numFmt numFmtId="174" formatCode="0.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0"/>
    <numFmt numFmtId="181" formatCode="#,##0.0000"/>
    <numFmt numFmtId="182" formatCode="#,##0.000000"/>
    <numFmt numFmtId="183" formatCode="#,##0.00000"/>
  </numFmts>
  <fonts count="56">
    <font>
      <sz val="10"/>
      <name val="Arial"/>
      <family val="0"/>
    </font>
    <font>
      <sz val="8"/>
      <name val="Arial CYR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CYR"/>
      <family val="2"/>
    </font>
    <font>
      <sz val="11"/>
      <name val="Arial Cyr"/>
      <family val="2"/>
    </font>
    <font>
      <u val="single"/>
      <sz val="14"/>
      <name val="Arial Cyr"/>
      <family val="2"/>
    </font>
    <font>
      <b/>
      <sz val="11"/>
      <name val="Arial CYR"/>
      <family val="2"/>
    </font>
    <font>
      <b/>
      <sz val="8"/>
      <name val="Arial CYR"/>
      <family val="2"/>
    </font>
    <font>
      <b/>
      <sz val="11"/>
      <name val="Arial Cyr"/>
      <family val="0"/>
    </font>
    <font>
      <sz val="9"/>
      <name val="Arial"/>
      <family val="2"/>
    </font>
    <font>
      <sz val="11"/>
      <color indexed="10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172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6" fillId="0" borderId="0" xfId="0" applyFont="1" applyAlignment="1">
      <alignment/>
    </xf>
    <xf numFmtId="172" fontId="7" fillId="0" borderId="0" xfId="0" applyNumberFormat="1" applyFont="1" applyAlignment="1">
      <alignment shrinkToFit="1"/>
    </xf>
    <xf numFmtId="0" fontId="6" fillId="0" borderId="0" xfId="0" applyFont="1" applyAlignment="1">
      <alignment shrinkToFit="1"/>
    </xf>
    <xf numFmtId="172" fontId="6" fillId="0" borderId="0" xfId="0" applyNumberFormat="1" applyFont="1" applyAlignment="1">
      <alignment shrinkToFit="1"/>
    </xf>
    <xf numFmtId="0" fontId="6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Alignment="1">
      <alignment/>
    </xf>
    <xf numFmtId="0" fontId="9" fillId="0" borderId="0" xfId="0" applyFont="1" applyAlignment="1">
      <alignment/>
    </xf>
    <xf numFmtId="172" fontId="9" fillId="0" borderId="0" xfId="0" applyNumberFormat="1" applyFont="1" applyBorder="1" applyAlignment="1">
      <alignment/>
    </xf>
    <xf numFmtId="172" fontId="11" fillId="0" borderId="0" xfId="0" applyNumberFormat="1" applyFont="1" applyFill="1" applyBorder="1" applyAlignment="1">
      <alignment/>
    </xf>
    <xf numFmtId="174" fontId="6" fillId="0" borderId="0" xfId="0" applyNumberFormat="1" applyFont="1" applyAlignment="1">
      <alignment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6" fillId="0" borderId="0" xfId="0" applyNumberFormat="1" applyFont="1" applyAlignment="1">
      <alignment/>
    </xf>
    <xf numFmtId="0" fontId="7" fillId="0" borderId="0" xfId="0" applyFont="1" applyAlignment="1">
      <alignment/>
    </xf>
    <xf numFmtId="172" fontId="9" fillId="0" borderId="0" xfId="0" applyNumberFormat="1" applyFont="1" applyFill="1" applyBorder="1" applyAlignment="1">
      <alignment/>
    </xf>
    <xf numFmtId="0" fontId="6" fillId="0" borderId="0" xfId="0" applyFont="1" applyAlignment="1">
      <alignment horizontal="right"/>
    </xf>
    <xf numFmtId="172" fontId="7" fillId="0" borderId="0" xfId="0" applyNumberFormat="1" applyFont="1" applyFill="1" applyBorder="1" applyAlignment="1" quotePrefix="1">
      <alignment horizontal="right"/>
    </xf>
    <xf numFmtId="172" fontId="7" fillId="0" borderId="0" xfId="0" applyNumberFormat="1" applyFont="1" applyFill="1" applyAlignment="1">
      <alignment/>
    </xf>
    <xf numFmtId="172" fontId="1" fillId="0" borderId="0" xfId="0" applyNumberFormat="1" applyFont="1" applyAlignment="1">
      <alignment/>
    </xf>
    <xf numFmtId="0" fontId="9" fillId="0" borderId="0" xfId="0" applyFont="1" applyAlignment="1" quotePrefix="1">
      <alignment horizontal="center"/>
    </xf>
    <xf numFmtId="172" fontId="14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172" fontId="9" fillId="0" borderId="0" xfId="0" applyNumberFormat="1" applyFont="1" applyAlignment="1">
      <alignment/>
    </xf>
    <xf numFmtId="0" fontId="8" fillId="0" borderId="0" xfId="0" applyFont="1" applyAlignment="1">
      <alignment horizontal="center" shrinkToFit="1"/>
    </xf>
    <xf numFmtId="0" fontId="32" fillId="0" borderId="0" xfId="0" applyFont="1" applyAlignment="1" quotePrefix="1">
      <alignment horizontal="center"/>
    </xf>
    <xf numFmtId="172" fontId="33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0" fillId="0" borderId="0" xfId="0" applyFont="1" applyBorder="1" applyAlignment="1">
      <alignment/>
    </xf>
    <xf numFmtId="174" fontId="0" fillId="0" borderId="0" xfId="0" applyNumberFormat="1" applyFont="1" applyBorder="1" applyAlignment="1">
      <alignment/>
    </xf>
    <xf numFmtId="0" fontId="33" fillId="0" borderId="0" xfId="0" applyFont="1" applyAlignment="1">
      <alignment horizontal="right"/>
    </xf>
    <xf numFmtId="0" fontId="33" fillId="0" borderId="11" xfId="0" applyFont="1" applyBorder="1" applyAlignment="1">
      <alignment horizontal="center"/>
    </xf>
    <xf numFmtId="0" fontId="0" fillId="33" borderId="12" xfId="0" applyFont="1" applyFill="1" applyBorder="1" applyAlignment="1">
      <alignment horizontal="center" shrinkToFit="1"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 wrapText="1" shrinkToFit="1"/>
    </xf>
    <xf numFmtId="0" fontId="0" fillId="34" borderId="15" xfId="0" applyFont="1" applyFill="1" applyBorder="1" applyAlignment="1">
      <alignment horizontal="center" wrapText="1"/>
    </xf>
    <xf numFmtId="0" fontId="0" fillId="34" borderId="16" xfId="0" applyFont="1" applyFill="1" applyBorder="1" applyAlignment="1">
      <alignment horizontal="center" wrapText="1"/>
    </xf>
    <xf numFmtId="0" fontId="0" fillId="34" borderId="15" xfId="0" applyFont="1" applyFill="1" applyBorder="1" applyAlignment="1" quotePrefix="1">
      <alignment horizontal="center" wrapText="1"/>
    </xf>
    <xf numFmtId="0" fontId="33" fillId="0" borderId="17" xfId="0" applyFont="1" applyBorder="1" applyAlignment="1">
      <alignment/>
    </xf>
    <xf numFmtId="0" fontId="0" fillId="33" borderId="18" xfId="0" applyFont="1" applyFill="1" applyBorder="1" applyAlignment="1">
      <alignment horizontal="center" shrinkToFit="1"/>
    </xf>
    <xf numFmtId="2" fontId="0" fillId="34" borderId="18" xfId="0" applyNumberFormat="1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 wrapText="1"/>
    </xf>
    <xf numFmtId="0" fontId="0" fillId="34" borderId="19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 wrapText="1"/>
    </xf>
    <xf numFmtId="0" fontId="33" fillId="0" borderId="21" xfId="0" applyFont="1" applyBorder="1" applyAlignment="1">
      <alignment/>
    </xf>
    <xf numFmtId="0" fontId="0" fillId="33" borderId="22" xfId="0" applyFont="1" applyFill="1" applyBorder="1" applyAlignment="1" quotePrefix="1">
      <alignment horizontal="center"/>
    </xf>
    <xf numFmtId="2" fontId="0" fillId="34" borderId="22" xfId="0" applyNumberFormat="1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 vertical="top"/>
    </xf>
    <xf numFmtId="2" fontId="35" fillId="34" borderId="23" xfId="0" applyNumberFormat="1" applyFont="1" applyFill="1" applyBorder="1" applyAlignment="1">
      <alignment horizontal="center" wrapText="1"/>
    </xf>
    <xf numFmtId="0" fontId="33" fillId="0" borderId="24" xfId="0" applyFont="1" applyBorder="1" applyAlignment="1">
      <alignment/>
    </xf>
    <xf numFmtId="172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172" fontId="0" fillId="0" borderId="13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172" fontId="32" fillId="0" borderId="0" xfId="0" applyNumberFormat="1" applyFont="1" applyFill="1" applyBorder="1" applyAlignment="1">
      <alignment/>
    </xf>
    <xf numFmtId="172" fontId="32" fillId="0" borderId="26" xfId="0" applyNumberFormat="1" applyFont="1" applyFill="1" applyBorder="1" applyAlignment="1">
      <alignment/>
    </xf>
    <xf numFmtId="0" fontId="33" fillId="0" borderId="10" xfId="0" applyFont="1" applyFill="1" applyBorder="1" applyAlignment="1">
      <alignment/>
    </xf>
    <xf numFmtId="172" fontId="33" fillId="0" borderId="0" xfId="0" applyNumberFormat="1" applyFont="1" applyFill="1" applyBorder="1" applyAlignment="1">
      <alignment/>
    </xf>
    <xf numFmtId="172" fontId="33" fillId="0" borderId="26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33" fillId="0" borderId="10" xfId="0" applyFont="1" applyFill="1" applyBorder="1" applyAlignment="1">
      <alignment/>
    </xf>
    <xf numFmtId="0" fontId="33" fillId="0" borderId="10" xfId="0" applyFont="1" applyFill="1" applyBorder="1" applyAlignment="1">
      <alignment horizontal="left"/>
    </xf>
    <xf numFmtId="172" fontId="33" fillId="0" borderId="10" xfId="0" applyNumberFormat="1" applyFont="1" applyFill="1" applyBorder="1" applyAlignment="1">
      <alignment horizontal="left" indent="4"/>
    </xf>
    <xf numFmtId="0" fontId="33" fillId="0" borderId="10" xfId="0" applyFont="1" applyFill="1" applyBorder="1" applyAlignment="1" quotePrefix="1">
      <alignment horizontal="left"/>
    </xf>
    <xf numFmtId="172" fontId="5" fillId="0" borderId="0" xfId="0" applyNumberFormat="1" applyFont="1" applyBorder="1" applyAlignment="1">
      <alignment/>
    </xf>
    <xf numFmtId="172" fontId="5" fillId="0" borderId="26" xfId="0" applyNumberFormat="1" applyFont="1" applyBorder="1" applyAlignment="1">
      <alignment/>
    </xf>
    <xf numFmtId="172" fontId="0" fillId="0" borderId="26" xfId="0" applyNumberFormat="1" applyFont="1" applyFill="1" applyBorder="1" applyAlignment="1">
      <alignment/>
    </xf>
    <xf numFmtId="172" fontId="33" fillId="0" borderId="10" xfId="0" applyNumberFormat="1" applyFont="1" applyFill="1" applyBorder="1" applyAlignment="1">
      <alignment/>
    </xf>
    <xf numFmtId="0" fontId="33" fillId="0" borderId="10" xfId="0" applyFont="1" applyFill="1" applyBorder="1" applyAlignment="1">
      <alignment horizontal="left" wrapText="1"/>
    </xf>
    <xf numFmtId="0" fontId="36" fillId="35" borderId="10" xfId="0" applyFont="1" applyFill="1" applyBorder="1" applyAlignment="1">
      <alignment/>
    </xf>
    <xf numFmtId="172" fontId="33" fillId="35" borderId="0" xfId="0" applyNumberFormat="1" applyFont="1" applyFill="1" applyBorder="1" applyAlignment="1">
      <alignment/>
    </xf>
    <xf numFmtId="172" fontId="33" fillId="35" borderId="26" xfId="0" applyNumberFormat="1" applyFont="1" applyFill="1" applyBorder="1" applyAlignment="1">
      <alignment/>
    </xf>
    <xf numFmtId="0" fontId="32" fillId="0" borderId="10" xfId="0" applyFont="1" applyFill="1" applyBorder="1" applyAlignment="1" quotePrefix="1">
      <alignment horizontal="left"/>
    </xf>
    <xf numFmtId="172" fontId="55" fillId="0" borderId="0" xfId="0" applyNumberFormat="1" applyFont="1" applyFill="1" applyBorder="1" applyAlignment="1">
      <alignment/>
    </xf>
    <xf numFmtId="172" fontId="55" fillId="0" borderId="26" xfId="0" applyNumberFormat="1" applyFont="1" applyFill="1" applyBorder="1" applyAlignment="1">
      <alignment/>
    </xf>
    <xf numFmtId="0" fontId="32" fillId="0" borderId="10" xfId="0" applyFont="1" applyFill="1" applyBorder="1" applyAlignment="1">
      <alignment horizontal="left"/>
    </xf>
    <xf numFmtId="172" fontId="0" fillId="0" borderId="10" xfId="0" applyNumberFormat="1" applyFont="1" applyFill="1" applyBorder="1" applyAlignment="1">
      <alignment/>
    </xf>
    <xf numFmtId="0" fontId="35" fillId="0" borderId="10" xfId="0" applyFont="1" applyFill="1" applyBorder="1" applyAlignment="1">
      <alignment/>
    </xf>
    <xf numFmtId="172" fontId="33" fillId="0" borderId="0" xfId="0" applyNumberFormat="1" applyFont="1" applyFill="1" applyBorder="1" applyAlignment="1" quotePrefix="1">
      <alignment/>
    </xf>
    <xf numFmtId="172" fontId="0" fillId="0" borderId="10" xfId="0" applyNumberFormat="1" applyFont="1" applyFill="1" applyBorder="1" applyAlignment="1">
      <alignment/>
    </xf>
    <xf numFmtId="172" fontId="0" fillId="0" borderId="27" xfId="0" applyNumberFormat="1" applyFont="1" applyFill="1" applyBorder="1" applyAlignment="1">
      <alignment/>
    </xf>
    <xf numFmtId="172" fontId="33" fillId="0" borderId="28" xfId="0" applyNumberFormat="1" applyFont="1" applyFill="1" applyBorder="1" applyAlignment="1">
      <alignment/>
    </xf>
    <xf numFmtId="172" fontId="33" fillId="0" borderId="29" xfId="0" applyNumberFormat="1" applyFont="1" applyFill="1" applyBorder="1" applyAlignment="1">
      <alignment/>
    </xf>
    <xf numFmtId="180" fontId="0" fillId="0" borderId="0" xfId="0" applyNumberFormat="1" applyFont="1" applyFill="1" applyAlignment="1">
      <alignment/>
    </xf>
    <xf numFmtId="174" fontId="0" fillId="0" borderId="0" xfId="0" applyNumberFormat="1" applyFont="1" applyFill="1" applyAlignment="1">
      <alignment/>
    </xf>
    <xf numFmtId="174" fontId="0" fillId="0" borderId="0" xfId="0" applyNumberFormat="1" applyFont="1" applyAlignment="1">
      <alignment/>
    </xf>
    <xf numFmtId="174" fontId="33" fillId="0" borderId="0" xfId="0" applyNumberFormat="1" applyFont="1" applyFill="1" applyAlignment="1">
      <alignment/>
    </xf>
    <xf numFmtId="0" fontId="33" fillId="0" borderId="0" xfId="0" applyFont="1" applyAlignment="1" quotePrefix="1">
      <alignment horizontal="left"/>
    </xf>
    <xf numFmtId="0" fontId="0" fillId="0" borderId="0" xfId="0" applyFont="1" applyAlignment="1">
      <alignment/>
    </xf>
  </cellXfs>
  <cellStyles count="50">
    <cellStyle name="Normal" xfId="0"/>
    <cellStyle name="RowLevel_0" xfId="1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01-NN-B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"/>
      <sheetName val="Con01-NN-BG"/>
    </sheetNames>
    <sheetDataSet>
      <sheetData sheetId="0">
        <row r="11">
          <cell r="D11">
            <v>1993.810744</v>
          </cell>
          <cell r="K11">
            <v>0</v>
          </cell>
          <cell r="L11">
            <v>539.208193</v>
          </cell>
          <cell r="M11">
            <v>35.318549</v>
          </cell>
          <cell r="N11">
            <v>0</v>
          </cell>
          <cell r="R11">
            <v>0</v>
          </cell>
        </row>
        <row r="12">
          <cell r="D12">
            <v>211.59399200000001</v>
          </cell>
          <cell r="K12">
            <v>20.298201</v>
          </cell>
          <cell r="L12">
            <v>26.685035</v>
          </cell>
          <cell r="M12">
            <v>47.333387</v>
          </cell>
          <cell r="N12">
            <v>36.070421</v>
          </cell>
          <cell r="R12">
            <v>0.28052200000000005</v>
          </cell>
        </row>
        <row r="14">
          <cell r="D14">
            <v>0.205088</v>
          </cell>
          <cell r="J14">
            <v>0</v>
          </cell>
          <cell r="K14">
            <v>0.629557</v>
          </cell>
          <cell r="L14">
            <v>0</v>
          </cell>
          <cell r="M14">
            <v>1.187728</v>
          </cell>
          <cell r="N14">
            <v>0</v>
          </cell>
          <cell r="R14">
            <v>0.37447700000001305</v>
          </cell>
        </row>
        <row r="16">
          <cell r="D16">
            <v>680.5636439999998</v>
          </cell>
          <cell r="J16">
            <v>37.568335</v>
          </cell>
          <cell r="M16">
            <v>262.52302</v>
          </cell>
          <cell r="N16">
            <v>0.299086</v>
          </cell>
        </row>
        <row r="17">
          <cell r="D17">
            <v>318.25145200000003</v>
          </cell>
          <cell r="K17">
            <v>45.708466</v>
          </cell>
          <cell r="L17">
            <v>8.518122</v>
          </cell>
          <cell r="M17">
            <v>147.017137</v>
          </cell>
          <cell r="N17">
            <v>0.210663</v>
          </cell>
          <cell r="R17">
            <v>0.7710209999999993</v>
          </cell>
        </row>
        <row r="19">
          <cell r="D19">
            <v>82.559935</v>
          </cell>
          <cell r="K19">
            <v>13.851126</v>
          </cell>
          <cell r="L19">
            <v>1.354776</v>
          </cell>
          <cell r="M19">
            <v>86.549129</v>
          </cell>
          <cell r="N19">
            <v>0.074853</v>
          </cell>
          <cell r="R19">
            <v>1.039358</v>
          </cell>
        </row>
        <row r="21">
          <cell r="D21">
            <v>0.036087</v>
          </cell>
          <cell r="K21">
            <v>0</v>
          </cell>
          <cell r="L21">
            <v>0</v>
          </cell>
          <cell r="M21">
            <v>0.267356</v>
          </cell>
          <cell r="N21">
            <v>0</v>
          </cell>
          <cell r="R21">
            <v>0</v>
          </cell>
        </row>
        <row r="22">
          <cell r="D22">
            <v>92.87776</v>
          </cell>
          <cell r="K22">
            <v>0.039158</v>
          </cell>
          <cell r="L22">
            <v>4E-06</v>
          </cell>
          <cell r="M22">
            <v>1.8654190000000002</v>
          </cell>
          <cell r="N22">
            <v>0</v>
          </cell>
          <cell r="R22">
            <v>0</v>
          </cell>
        </row>
        <row r="23">
          <cell r="D23">
            <v>104.620025</v>
          </cell>
          <cell r="K23">
            <v>2.898248</v>
          </cell>
          <cell r="L23">
            <v>1054.581171</v>
          </cell>
          <cell r="M23">
            <v>6.250171</v>
          </cell>
          <cell r="N23">
            <v>0</v>
          </cell>
          <cell r="R23">
            <v>0.0009109999999999951</v>
          </cell>
        </row>
        <row r="24">
          <cell r="D24">
            <v>50.119256</v>
          </cell>
          <cell r="K24">
            <v>0</v>
          </cell>
          <cell r="L24">
            <v>0</v>
          </cell>
          <cell r="M24">
            <v>6.365336</v>
          </cell>
          <cell r="N24">
            <v>0.01357</v>
          </cell>
          <cell r="R24">
            <v>0.3730829999999994</v>
          </cell>
        </row>
        <row r="26">
          <cell r="D26">
            <v>32.099129</v>
          </cell>
          <cell r="K26">
            <v>1.916562</v>
          </cell>
          <cell r="L26">
            <v>0.041649</v>
          </cell>
          <cell r="M26">
            <v>14.208472</v>
          </cell>
          <cell r="N26">
            <v>0</v>
          </cell>
          <cell r="R26">
            <v>3.6235549999999996</v>
          </cell>
        </row>
        <row r="30">
          <cell r="D30">
            <v>-757.6484639999999</v>
          </cell>
          <cell r="K30">
            <v>9.358413</v>
          </cell>
          <cell r="L30">
            <v>509.205414</v>
          </cell>
          <cell r="M30">
            <v>235.699914</v>
          </cell>
          <cell r="N30">
            <v>0</v>
          </cell>
          <cell r="R30">
            <v>0</v>
          </cell>
        </row>
        <row r="31">
          <cell r="D31">
            <v>-40.194429</v>
          </cell>
          <cell r="K31">
            <v>39.771258</v>
          </cell>
          <cell r="L31">
            <v>-4.357297</v>
          </cell>
          <cell r="M31">
            <v>8.991601</v>
          </cell>
          <cell r="N31">
            <v>-1.678247</v>
          </cell>
          <cell r="R31">
            <v>-1.044648</v>
          </cell>
        </row>
        <row r="32">
          <cell r="D32">
            <v>0</v>
          </cell>
        </row>
        <row r="33">
          <cell r="D33">
            <v>21.892394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</row>
        <row r="38">
          <cell r="D38">
            <v>-0.184425</v>
          </cell>
          <cell r="K38">
            <v>0</v>
          </cell>
          <cell r="L38">
            <v>0</v>
          </cell>
          <cell r="M38">
            <v>2.471902</v>
          </cell>
          <cell r="N38">
            <v>0</v>
          </cell>
          <cell r="R38">
            <v>0</v>
          </cell>
        </row>
        <row r="39">
          <cell r="K39">
            <v>0</v>
          </cell>
          <cell r="L39">
            <v>0</v>
          </cell>
          <cell r="R39">
            <v>0</v>
          </cell>
        </row>
        <row r="40">
          <cell r="K40">
            <v>0</v>
          </cell>
          <cell r="L40">
            <v>0</v>
          </cell>
          <cell r="R40">
            <v>0</v>
          </cell>
        </row>
        <row r="41">
          <cell r="D41">
            <v>0.535225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</row>
        <row r="42">
          <cell r="D42">
            <v>-707.132315</v>
          </cell>
          <cell r="K42">
            <v>-5.422203</v>
          </cell>
          <cell r="L42">
            <v>-6.245623</v>
          </cell>
          <cell r="M42">
            <v>-68.430686</v>
          </cell>
          <cell r="N42">
            <v>-34.093088</v>
          </cell>
          <cell r="R42">
            <v>6.1975769999999955</v>
          </cell>
        </row>
        <row r="50">
          <cell r="D50">
            <v>1.460884</v>
          </cell>
          <cell r="K50">
            <v>-0.221666</v>
          </cell>
          <cell r="L50">
            <v>0</v>
          </cell>
          <cell r="M50">
            <v>-0.049375</v>
          </cell>
          <cell r="N50">
            <v>0</v>
          </cell>
          <cell r="R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0.00765</v>
          </cell>
          <cell r="N51">
            <v>0</v>
          </cell>
          <cell r="R5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N59"/>
  <sheetViews>
    <sheetView tabSelected="1" zoomScale="80" zoomScaleNormal="80" zoomScalePageLayoutView="0" workbookViewId="0" topLeftCell="B14">
      <selection activeCell="B7" sqref="B7"/>
    </sheetView>
  </sheetViews>
  <sheetFormatPr defaultColWidth="9.140625" defaultRowHeight="12.75"/>
  <cols>
    <col min="1" max="1" width="0" style="1" hidden="1" customWidth="1"/>
    <col min="2" max="2" width="63.7109375" style="17" customWidth="1"/>
    <col min="3" max="3" width="12.8515625" style="1" customWidth="1"/>
    <col min="4" max="4" width="16.140625" style="1" customWidth="1"/>
    <col min="5" max="5" width="16.00390625" style="1" customWidth="1"/>
    <col min="6" max="6" width="16.57421875" style="1" hidden="1" customWidth="1"/>
    <col min="7" max="7" width="16.00390625" style="1" customWidth="1"/>
    <col min="8" max="8" width="13.140625" style="1" hidden="1" customWidth="1"/>
    <col min="9" max="9" width="12.57421875" style="1" bestFit="1" customWidth="1"/>
    <col min="10" max="10" width="12.7109375" style="1" customWidth="1"/>
    <col min="11" max="11" width="9.00390625" style="1" customWidth="1"/>
    <col min="12" max="12" width="16.140625" style="1" customWidth="1"/>
    <col min="13" max="16384" width="9.140625" style="1" customWidth="1"/>
  </cols>
  <sheetData>
    <row r="1" spans="2:10" ht="18">
      <c r="B1" s="2"/>
      <c r="C1" s="4"/>
      <c r="D1" s="3"/>
      <c r="E1" s="4"/>
      <c r="F1" s="4"/>
      <c r="G1" s="3"/>
      <c r="H1" s="3"/>
      <c r="I1" s="30"/>
      <c r="J1" s="30"/>
    </row>
    <row r="2" spans="2:11" ht="18" customHeight="1">
      <c r="B2" s="31" t="s">
        <v>31</v>
      </c>
      <c r="C2" s="31"/>
      <c r="D2" s="31"/>
      <c r="E2" s="31"/>
      <c r="F2" s="31"/>
      <c r="G2" s="31"/>
      <c r="H2" s="31"/>
      <c r="I2" s="31"/>
      <c r="J2" s="31"/>
      <c r="K2" s="23"/>
    </row>
    <row r="3" spans="2:10" ht="15">
      <c r="B3" s="31" t="s">
        <v>48</v>
      </c>
      <c r="C3" s="31"/>
      <c r="D3" s="31"/>
      <c r="E3" s="31"/>
      <c r="F3" s="31"/>
      <c r="G3" s="31"/>
      <c r="H3" s="31"/>
      <c r="I3" s="31"/>
      <c r="J3" s="31"/>
    </row>
    <row r="4" spans="2:11" ht="18.75" customHeight="1" thickBot="1">
      <c r="B4" s="32"/>
      <c r="C4" s="33"/>
      <c r="D4" s="34"/>
      <c r="E4" s="34"/>
      <c r="F4" s="34"/>
      <c r="G4" s="34"/>
      <c r="H4" s="34"/>
      <c r="I4" s="35"/>
      <c r="J4" s="36" t="s">
        <v>32</v>
      </c>
      <c r="K4" s="19"/>
    </row>
    <row r="5" spans="2:10" ht="14.25" customHeight="1" hidden="1" thickBot="1" thickTop="1">
      <c r="B5" s="37" t="s">
        <v>0</v>
      </c>
      <c r="C5" s="38" t="s">
        <v>27</v>
      </c>
      <c r="D5" s="39"/>
      <c r="E5" s="39"/>
      <c r="F5" s="39"/>
      <c r="G5" s="39"/>
      <c r="H5" s="39"/>
      <c r="I5" s="39"/>
      <c r="J5" s="40"/>
    </row>
    <row r="6" spans="2:10" ht="69.75" customHeight="1" thickTop="1">
      <c r="B6" s="37" t="s">
        <v>0</v>
      </c>
      <c r="C6" s="41" t="s">
        <v>37</v>
      </c>
      <c r="D6" s="42" t="s">
        <v>41</v>
      </c>
      <c r="E6" s="42" t="s">
        <v>43</v>
      </c>
      <c r="F6" s="42" t="s">
        <v>40</v>
      </c>
      <c r="G6" s="42" t="s">
        <v>38</v>
      </c>
      <c r="H6" s="43"/>
      <c r="I6" s="44" t="s">
        <v>39</v>
      </c>
      <c r="J6" s="44" t="s">
        <v>51</v>
      </c>
    </row>
    <row r="7" spans="2:12" ht="24" customHeight="1" thickBot="1">
      <c r="B7" s="45"/>
      <c r="C7" s="46"/>
      <c r="D7" s="47"/>
      <c r="E7" s="48"/>
      <c r="F7" s="49"/>
      <c r="G7" s="50"/>
      <c r="H7" s="51"/>
      <c r="I7" s="50"/>
      <c r="J7" s="52"/>
      <c r="L7" s="16"/>
    </row>
    <row r="8" spans="2:10" ht="17.25" customHeight="1" hidden="1" thickBot="1">
      <c r="B8" s="53"/>
      <c r="C8" s="54"/>
      <c r="D8" s="55"/>
      <c r="E8" s="56"/>
      <c r="F8" s="56" t="s">
        <v>36</v>
      </c>
      <c r="G8" s="56" t="s">
        <v>1</v>
      </c>
      <c r="H8" s="56" t="s">
        <v>2</v>
      </c>
      <c r="I8" s="55"/>
      <c r="J8" s="57" t="s">
        <v>28</v>
      </c>
    </row>
    <row r="9" spans="2:10" ht="15" thickTop="1">
      <c r="B9" s="58"/>
      <c r="C9" s="59"/>
      <c r="D9" s="60"/>
      <c r="E9" s="61"/>
      <c r="F9" s="61"/>
      <c r="G9" s="61"/>
      <c r="H9" s="61"/>
      <c r="I9" s="62"/>
      <c r="J9" s="63"/>
    </row>
    <row r="10" spans="2:11" s="6" customFormat="1" ht="13.5" customHeight="1">
      <c r="B10" s="64" t="s">
        <v>3</v>
      </c>
      <c r="C10" s="65">
        <f>C11+C12+C14</f>
        <v>2912.9958940000006</v>
      </c>
      <c r="D10" s="65">
        <f aca="true" t="shared" si="0" ref="D10:J10">D11+D12+D14</f>
        <v>2205.609824</v>
      </c>
      <c r="E10" s="65">
        <f t="shared" si="0"/>
        <v>56.998179</v>
      </c>
      <c r="F10" s="65"/>
      <c r="G10" s="65">
        <f t="shared" si="0"/>
        <v>565.893228</v>
      </c>
      <c r="H10" s="65">
        <f t="shared" si="0"/>
        <v>0</v>
      </c>
      <c r="I10" s="65">
        <f t="shared" si="0"/>
        <v>83.839664</v>
      </c>
      <c r="J10" s="66">
        <f t="shared" si="0"/>
        <v>0.6549990000000131</v>
      </c>
      <c r="K10" s="18"/>
    </row>
    <row r="11" spans="2:11" s="7" customFormat="1" ht="13.5" customHeight="1">
      <c r="B11" s="67" t="s">
        <v>4</v>
      </c>
      <c r="C11" s="68">
        <f>+D11+E11+G11+F11+I11+J11</f>
        <v>2568.3374860000004</v>
      </c>
      <c r="D11" s="68">
        <f>+'[1]Con'!D11</f>
        <v>1993.810744</v>
      </c>
      <c r="E11" s="68">
        <f>+'[1]Con'!K11+'[1]Con'!N11</f>
        <v>0</v>
      </c>
      <c r="F11" s="68"/>
      <c r="G11" s="68">
        <f>+'[1]Con'!L11</f>
        <v>539.208193</v>
      </c>
      <c r="H11" s="68"/>
      <c r="I11" s="68">
        <f>+'[1]Con'!M11</f>
        <v>35.318549</v>
      </c>
      <c r="J11" s="69">
        <f>+'[1]Con'!R11</f>
        <v>0</v>
      </c>
      <c r="K11" s="14"/>
    </row>
    <row r="12" spans="2:11" s="7" customFormat="1" ht="13.5" customHeight="1">
      <c r="B12" s="67" t="s">
        <v>47</v>
      </c>
      <c r="C12" s="68">
        <f>+D12+E12+G12+F12+I12+J12</f>
        <v>342.26155800000004</v>
      </c>
      <c r="D12" s="68">
        <f>+'[1]Con'!D12</f>
        <v>211.59399200000001</v>
      </c>
      <c r="E12" s="68">
        <f>+'[1]Con'!K12+'[1]Con'!N12</f>
        <v>56.368622</v>
      </c>
      <c r="F12" s="68"/>
      <c r="G12" s="68">
        <f>+'[1]Con'!L12</f>
        <v>26.685035</v>
      </c>
      <c r="H12" s="68"/>
      <c r="I12" s="68">
        <f>+'[1]Con'!M12</f>
        <v>47.333387</v>
      </c>
      <c r="J12" s="69">
        <f>+'[1]Con'!R12</f>
        <v>0.28052200000000005</v>
      </c>
      <c r="K12" s="14"/>
    </row>
    <row r="13" spans="2:11" s="7" customFormat="1" ht="14.25" hidden="1">
      <c r="B13" s="67"/>
      <c r="C13" s="68">
        <v>0</v>
      </c>
      <c r="D13" s="68">
        <f>+'[1]Con'!D13:D16</f>
        <v>0</v>
      </c>
      <c r="E13" s="68">
        <f>+'[1]Con'!K13+'[1]Con'!N13</f>
        <v>0</v>
      </c>
      <c r="F13" s="68"/>
      <c r="G13" s="68">
        <f>+'[1]Con'!J13:J16</f>
        <v>0</v>
      </c>
      <c r="H13" s="68"/>
      <c r="I13" s="68">
        <f>+'[1]Con'!M13:M16</f>
        <v>0</v>
      </c>
      <c r="J13" s="69">
        <f>+'[1]Con'!N13:N16</f>
        <v>0</v>
      </c>
      <c r="K13" s="14"/>
    </row>
    <row r="14" spans="2:11" s="6" customFormat="1" ht="13.5" customHeight="1">
      <c r="B14" s="67" t="s">
        <v>6</v>
      </c>
      <c r="C14" s="68">
        <f>+D14+E14+G14+F14+I14+J14</f>
        <v>2.396850000000013</v>
      </c>
      <c r="D14" s="68">
        <f>+'[1]Con'!D14</f>
        <v>0.205088</v>
      </c>
      <c r="E14" s="68">
        <f>+'[1]Con'!K14+'[1]Con'!N14</f>
        <v>0.629557</v>
      </c>
      <c r="F14" s="68"/>
      <c r="G14" s="68">
        <f>+'[1]Con'!L14</f>
        <v>0</v>
      </c>
      <c r="H14" s="68"/>
      <c r="I14" s="68">
        <f>+'[1]Con'!M14</f>
        <v>1.187728</v>
      </c>
      <c r="J14" s="69">
        <f>+'[1]Con'!R14</f>
        <v>0.37447700000001305</v>
      </c>
      <c r="K14" s="14"/>
    </row>
    <row r="15" spans="2:11" ht="13.5" customHeight="1" hidden="1">
      <c r="B15" s="67"/>
      <c r="C15" s="70"/>
      <c r="D15" s="70"/>
      <c r="E15" s="70"/>
      <c r="F15" s="70"/>
      <c r="G15" s="70"/>
      <c r="H15" s="70"/>
      <c r="I15" s="68"/>
      <c r="J15" s="69"/>
      <c r="K15" s="21"/>
    </row>
    <row r="16" spans="2:11" s="10" customFormat="1" ht="13.5" customHeight="1">
      <c r="B16" s="64" t="s">
        <v>7</v>
      </c>
      <c r="C16" s="65">
        <f aca="true" t="shared" si="1" ref="C16:J16">C17+C18+C19+C20+C23+C24+C25</f>
        <v>2078.10296</v>
      </c>
      <c r="D16" s="65">
        <f t="shared" si="1"/>
        <v>680.5636439999998</v>
      </c>
      <c r="E16" s="65">
        <f t="shared" si="1"/>
        <v>64.712646</v>
      </c>
      <c r="F16" s="65"/>
      <c r="G16" s="65">
        <f t="shared" si="1"/>
        <v>1064.4957220000001</v>
      </c>
      <c r="H16" s="65">
        <f t="shared" si="1"/>
        <v>0</v>
      </c>
      <c r="I16" s="65">
        <f t="shared" si="1"/>
        <v>262.52302</v>
      </c>
      <c r="J16" s="66">
        <f t="shared" si="1"/>
        <v>5.807927999999999</v>
      </c>
      <c r="K16" s="18"/>
    </row>
    <row r="17" spans="2:11" s="7" customFormat="1" ht="13.5" customHeight="1">
      <c r="B17" s="71" t="s">
        <v>50</v>
      </c>
      <c r="C17" s="68">
        <f>+D17+E17+G17+F17+I17+J17</f>
        <v>520.4768610000001</v>
      </c>
      <c r="D17" s="68">
        <f>+'[1]Con'!D17</f>
        <v>318.25145200000003</v>
      </c>
      <c r="E17" s="68">
        <f>+'[1]Con'!K17+'[1]Con'!N17</f>
        <v>45.919129</v>
      </c>
      <c r="F17" s="68"/>
      <c r="G17" s="68">
        <f>+'[1]Con'!L17</f>
        <v>8.518122</v>
      </c>
      <c r="H17" s="68"/>
      <c r="I17" s="68">
        <f>+'[1]Con'!M17</f>
        <v>147.017137</v>
      </c>
      <c r="J17" s="69">
        <f>+'[1]Con'!R17</f>
        <v>0.7710209999999993</v>
      </c>
      <c r="K17" s="14"/>
    </row>
    <row r="18" spans="2:11" s="7" customFormat="1" ht="13.5" customHeight="1" hidden="1">
      <c r="B18" s="72"/>
      <c r="C18" s="68"/>
      <c r="D18" s="68"/>
      <c r="E18" s="68"/>
      <c r="F18" s="68"/>
      <c r="G18" s="68"/>
      <c r="H18" s="68"/>
      <c r="I18" s="68"/>
      <c r="J18" s="69"/>
      <c r="K18" s="14"/>
    </row>
    <row r="19" spans="2:11" s="7" customFormat="1" ht="13.5" customHeight="1">
      <c r="B19" s="71" t="s">
        <v>46</v>
      </c>
      <c r="C19" s="68">
        <f>+D19+E19+G19+F19+I19+J19</f>
        <v>185.42917699999998</v>
      </c>
      <c r="D19" s="68">
        <f>+'[1]Con'!D19</f>
        <v>82.559935</v>
      </c>
      <c r="E19" s="68">
        <f>+'[1]Con'!K19+'[1]Con'!N19</f>
        <v>13.925979</v>
      </c>
      <c r="F19" s="68"/>
      <c r="G19" s="68">
        <f>+'[1]Con'!L19</f>
        <v>1.354776</v>
      </c>
      <c r="H19" s="68"/>
      <c r="I19" s="68">
        <f>+'[1]Con'!M19</f>
        <v>86.549129</v>
      </c>
      <c r="J19" s="69">
        <f>+'[1]Con'!R19</f>
        <v>1.039358</v>
      </c>
      <c r="K19" s="14"/>
    </row>
    <row r="20" spans="2:11" s="7" customFormat="1" ht="13.5" customHeight="1">
      <c r="B20" s="72" t="s">
        <v>8</v>
      </c>
      <c r="C20" s="65">
        <f aca="true" t="shared" si="2" ref="C20:J20">C21+C22</f>
        <v>95.085784</v>
      </c>
      <c r="D20" s="65">
        <f>D21+D22</f>
        <v>92.91384699999999</v>
      </c>
      <c r="E20" s="65">
        <f t="shared" si="2"/>
        <v>0.039158</v>
      </c>
      <c r="F20" s="65"/>
      <c r="G20" s="65">
        <f t="shared" si="2"/>
        <v>4E-06</v>
      </c>
      <c r="H20" s="65">
        <f t="shared" si="2"/>
        <v>0</v>
      </c>
      <c r="I20" s="65">
        <f t="shared" si="2"/>
        <v>2.132775</v>
      </c>
      <c r="J20" s="66">
        <f t="shared" si="2"/>
        <v>0</v>
      </c>
      <c r="K20" s="12"/>
    </row>
    <row r="21" spans="2:11" s="7" customFormat="1" ht="13.5" customHeight="1">
      <c r="B21" s="73" t="s">
        <v>9</v>
      </c>
      <c r="C21" s="68">
        <f>+D21+E21+G21+F21+I21+J21</f>
        <v>0.30344299999999996</v>
      </c>
      <c r="D21" s="68">
        <f>+'[1]Con'!D21</f>
        <v>0.036087</v>
      </c>
      <c r="E21" s="68">
        <f>+'[1]Con'!K21+'[1]Con'!N21</f>
        <v>0</v>
      </c>
      <c r="F21" s="68"/>
      <c r="G21" s="68">
        <f>+'[1]Con'!L21</f>
        <v>0</v>
      </c>
      <c r="H21" s="68"/>
      <c r="I21" s="68">
        <f>+'[1]Con'!M21</f>
        <v>0.267356</v>
      </c>
      <c r="J21" s="69">
        <f>+'[1]Con'!R21</f>
        <v>0</v>
      </c>
      <c r="K21" s="14"/>
    </row>
    <row r="22" spans="2:11" s="7" customFormat="1" ht="13.5" customHeight="1">
      <c r="B22" s="73" t="s">
        <v>10</v>
      </c>
      <c r="C22" s="68">
        <f>+D22+E22+G22+F22+I22+J22</f>
        <v>94.782341</v>
      </c>
      <c r="D22" s="68">
        <f>+'[1]Con'!D22</f>
        <v>92.87776</v>
      </c>
      <c r="E22" s="68">
        <f>+'[1]Con'!K22+'[1]Con'!N22</f>
        <v>0.039158</v>
      </c>
      <c r="F22" s="68"/>
      <c r="G22" s="68">
        <f>+'[1]Con'!L22</f>
        <v>4E-06</v>
      </c>
      <c r="H22" s="68"/>
      <c r="I22" s="68">
        <f>+'[1]Con'!M22</f>
        <v>1.8654190000000002</v>
      </c>
      <c r="J22" s="69">
        <f>+'[1]Con'!R22</f>
        <v>0</v>
      </c>
      <c r="K22" s="14"/>
    </row>
    <row r="23" spans="2:11" s="7" customFormat="1" ht="13.5" customHeight="1">
      <c r="B23" s="67" t="s">
        <v>11</v>
      </c>
      <c r="C23" s="68">
        <f>+D23+E23+G23+F23+I23+J23</f>
        <v>1168.350526</v>
      </c>
      <c r="D23" s="68">
        <f>+'[1]Con'!D23</f>
        <v>104.620025</v>
      </c>
      <c r="E23" s="68">
        <f>+'[1]Con'!K23+'[1]Con'!N23</f>
        <v>2.898248</v>
      </c>
      <c r="F23" s="68"/>
      <c r="G23" s="68">
        <f>+'[1]Con'!L23</f>
        <v>1054.581171</v>
      </c>
      <c r="H23" s="68"/>
      <c r="I23" s="68">
        <f>+'[1]Con'!M23</f>
        <v>6.250171</v>
      </c>
      <c r="J23" s="69">
        <f>+'[1]Con'!R23</f>
        <v>0.0009109999999999951</v>
      </c>
      <c r="K23" s="14"/>
    </row>
    <row r="24" spans="2:11" s="7" customFormat="1" ht="13.5" customHeight="1">
      <c r="B24" s="72" t="s">
        <v>12</v>
      </c>
      <c r="C24" s="68">
        <f>+D24+E24+G24+F24+I24+J24</f>
        <v>56.871245</v>
      </c>
      <c r="D24" s="68">
        <f>+'[1]Con'!D24</f>
        <v>50.119256</v>
      </c>
      <c r="E24" s="68">
        <f>+'[1]Con'!K24+'[1]Con'!N24</f>
        <v>0.01357</v>
      </c>
      <c r="F24" s="68"/>
      <c r="G24" s="68">
        <f>+'[1]Con'!L24</f>
        <v>0</v>
      </c>
      <c r="H24" s="68"/>
      <c r="I24" s="68">
        <f>+'[1]Con'!M24</f>
        <v>6.365336</v>
      </c>
      <c r="J24" s="69">
        <f>+'[1]Con'!R24</f>
        <v>0.3730829999999994</v>
      </c>
      <c r="K24" s="14"/>
    </row>
    <row r="25" spans="2:12" s="7" customFormat="1" ht="13.5" customHeight="1">
      <c r="B25" s="67" t="s">
        <v>26</v>
      </c>
      <c r="C25" s="68">
        <f>+D25+E25+G25+F25+I25+J25</f>
        <v>51.88936699999999</v>
      </c>
      <c r="D25" s="68">
        <f>+'[1]Con'!D26</f>
        <v>32.099129</v>
      </c>
      <c r="E25" s="68">
        <f>+'[1]Con'!K26+'[1]Con'!N26</f>
        <v>1.916562</v>
      </c>
      <c r="F25" s="68"/>
      <c r="G25" s="68">
        <f>+'[1]Con'!L26</f>
        <v>0.041649</v>
      </c>
      <c r="H25" s="68"/>
      <c r="I25" s="68">
        <f>+'[1]Con'!M26</f>
        <v>14.208472</v>
      </c>
      <c r="J25" s="69">
        <f>+'[1]Con'!R26</f>
        <v>3.6235549999999996</v>
      </c>
      <c r="K25" s="14"/>
      <c r="L25" s="1"/>
    </row>
    <row r="26" spans="2:11" s="7" customFormat="1" ht="13.5" customHeight="1">
      <c r="B26" s="74"/>
      <c r="C26" s="68"/>
      <c r="D26" s="75"/>
      <c r="E26" s="75"/>
      <c r="F26" s="75"/>
      <c r="G26" s="75"/>
      <c r="H26" s="75"/>
      <c r="I26" s="75"/>
      <c r="J26" s="76"/>
      <c r="K26" s="22"/>
    </row>
    <row r="27" spans="2:11" ht="13.5" customHeight="1">
      <c r="B27" s="74"/>
      <c r="C27" s="70"/>
      <c r="D27" s="70"/>
      <c r="E27" s="70"/>
      <c r="F27" s="70"/>
      <c r="G27" s="70"/>
      <c r="H27" s="70"/>
      <c r="I27" s="70"/>
      <c r="J27" s="77"/>
      <c r="K27" s="15"/>
    </row>
    <row r="28" spans="2:11" ht="13.5" customHeight="1" hidden="1">
      <c r="B28" s="78"/>
      <c r="C28" s="70"/>
      <c r="D28" s="70"/>
      <c r="E28" s="70"/>
      <c r="F28" s="70"/>
      <c r="G28" s="70"/>
      <c r="H28" s="70"/>
      <c r="I28" s="70"/>
      <c r="J28" s="77"/>
      <c r="K28" s="15"/>
    </row>
    <row r="29" spans="2:12" s="10" customFormat="1" ht="13.5" customHeight="1">
      <c r="B29" s="64" t="s">
        <v>13</v>
      </c>
      <c r="C29" s="65">
        <f>C30+C31+C32</f>
        <v>-1.8964849999998052</v>
      </c>
      <c r="D29" s="65">
        <f>D30+D31+D32</f>
        <v>-797.8428929999999</v>
      </c>
      <c r="E29" s="65">
        <f aca="true" t="shared" si="3" ref="E29:J29">E30+E31+E32</f>
        <v>47.451424</v>
      </c>
      <c r="F29" s="65"/>
      <c r="G29" s="65">
        <f t="shared" si="3"/>
        <v>504.848117</v>
      </c>
      <c r="H29" s="65">
        <f t="shared" si="3"/>
        <v>0</v>
      </c>
      <c r="I29" s="65">
        <f t="shared" si="3"/>
        <v>244.691515</v>
      </c>
      <c r="J29" s="66">
        <f t="shared" si="3"/>
        <v>-1.044648</v>
      </c>
      <c r="K29" s="18"/>
      <c r="L29" s="29"/>
    </row>
    <row r="30" spans="2:11" ht="13.5" customHeight="1">
      <c r="B30" s="72" t="s">
        <v>14</v>
      </c>
      <c r="C30" s="68">
        <f>+D30+E30+G30+F30+I30+J30</f>
        <v>-3.384722999999809</v>
      </c>
      <c r="D30" s="68">
        <f>+'[1]Con'!D30</f>
        <v>-757.6484639999999</v>
      </c>
      <c r="E30" s="68">
        <f>+'[1]Con'!K30+'[1]Con'!N30</f>
        <v>9.358413</v>
      </c>
      <c r="F30" s="68"/>
      <c r="G30" s="68">
        <f>+'[1]Con'!L30</f>
        <v>509.205414</v>
      </c>
      <c r="H30" s="68"/>
      <c r="I30" s="68">
        <f>+'[1]Con'!M30</f>
        <v>235.699914</v>
      </c>
      <c r="J30" s="69">
        <f>+'[1]Con'!R30</f>
        <v>0</v>
      </c>
      <c r="K30" s="14"/>
    </row>
    <row r="31" spans="2:12" ht="13.5" customHeight="1">
      <c r="B31" s="79" t="s">
        <v>15</v>
      </c>
      <c r="C31" s="68">
        <f>+D31+E31+G31+F31+I31+J31</f>
        <v>1.488238000000004</v>
      </c>
      <c r="D31" s="68">
        <f>+'[1]Con'!D31</f>
        <v>-40.194429</v>
      </c>
      <c r="E31" s="68">
        <f>+'[1]Con'!K31+'[1]Con'!N31</f>
        <v>38.093011000000004</v>
      </c>
      <c r="F31" s="68"/>
      <c r="G31" s="68">
        <f>+'[1]Con'!L31</f>
        <v>-4.357297</v>
      </c>
      <c r="H31" s="68"/>
      <c r="I31" s="68">
        <f>+'[1]Con'!M31</f>
        <v>8.991601</v>
      </c>
      <c r="J31" s="69">
        <f>+'[1]Con'!R31</f>
        <v>-1.044648</v>
      </c>
      <c r="K31" s="14"/>
      <c r="L31" s="16"/>
    </row>
    <row r="32" spans="2:11" ht="13.5" customHeight="1" hidden="1">
      <c r="B32" s="80" t="s">
        <v>5</v>
      </c>
      <c r="C32" s="81">
        <f>+D32+E32+G32+F32+H32+I32+J32</f>
        <v>0</v>
      </c>
      <c r="D32" s="81">
        <f>+'[1]Con'!D32</f>
        <v>0</v>
      </c>
      <c r="E32" s="81">
        <v>0</v>
      </c>
      <c r="F32" s="81"/>
      <c r="G32" s="81">
        <v>0</v>
      </c>
      <c r="H32" s="81"/>
      <c r="I32" s="81">
        <v>0</v>
      </c>
      <c r="J32" s="82">
        <v>0</v>
      </c>
      <c r="K32" s="20"/>
    </row>
    <row r="33" spans="2:11" ht="13.5" customHeight="1">
      <c r="B33" s="64" t="s">
        <v>35</v>
      </c>
      <c r="C33" s="65">
        <f>+D33+E33+G33+F33+I33+J33</f>
        <v>21.892394</v>
      </c>
      <c r="D33" s="65">
        <f>+'[1]Con'!D33</f>
        <v>21.892394</v>
      </c>
      <c r="E33" s="65">
        <f>+'[1]Con'!K33+'[1]Con'!N33</f>
        <v>0</v>
      </c>
      <c r="F33" s="65"/>
      <c r="G33" s="65">
        <f>+'[1]Con'!L33</f>
        <v>0</v>
      </c>
      <c r="H33" s="65"/>
      <c r="I33" s="65">
        <f>+'[1]Con'!M33</f>
        <v>0</v>
      </c>
      <c r="J33" s="66">
        <f>+'[1]Con'!R33</f>
        <v>0</v>
      </c>
      <c r="K33" s="12"/>
    </row>
    <row r="34" spans="2:11" s="10" customFormat="1" ht="13.5" customHeight="1">
      <c r="B34" s="83" t="s">
        <v>33</v>
      </c>
      <c r="C34" s="65">
        <f>C10-C16+C29-C33</f>
        <v>811.1040550000007</v>
      </c>
      <c r="D34" s="65">
        <f>D10-D16+D29-D33</f>
        <v>705.3108930000004</v>
      </c>
      <c r="E34" s="65">
        <f aca="true" t="shared" si="4" ref="E34:J34">E10-E16+E29-E33</f>
        <v>39.736957</v>
      </c>
      <c r="F34" s="65"/>
      <c r="G34" s="65">
        <f t="shared" si="4"/>
        <v>6.2456229999999096</v>
      </c>
      <c r="H34" s="65">
        <f t="shared" si="4"/>
        <v>0</v>
      </c>
      <c r="I34" s="65">
        <f t="shared" si="4"/>
        <v>66.00815900000003</v>
      </c>
      <c r="J34" s="66">
        <f t="shared" si="4"/>
        <v>-6.197576999999985</v>
      </c>
      <c r="K34" s="18"/>
    </row>
    <row r="35" spans="2:14" s="7" customFormat="1" ht="13.5" customHeight="1">
      <c r="B35" s="67"/>
      <c r="C35" s="84">
        <f>C34+C36</f>
        <v>-0.00973799999928815</v>
      </c>
      <c r="D35" s="84">
        <f>D34+D36</f>
        <v>-0.034737999999492786</v>
      </c>
      <c r="E35" s="84">
        <f>E34+E36</f>
        <v>0</v>
      </c>
      <c r="F35" s="84"/>
      <c r="G35" s="84">
        <f>G34+G36</f>
        <v>-9.059419880941277E-14</v>
      </c>
      <c r="H35" s="84">
        <f>H34+H36</f>
        <v>0</v>
      </c>
      <c r="I35" s="84">
        <f>I34+I36</f>
        <v>0</v>
      </c>
      <c r="J35" s="85">
        <f>J34+J36</f>
        <v>1.0658141036401503E-14</v>
      </c>
      <c r="K35" s="24"/>
      <c r="L35" s="9"/>
      <c r="M35" s="9"/>
      <c r="N35" s="9"/>
    </row>
    <row r="36" spans="2:11" s="10" customFormat="1" ht="13.5" customHeight="1">
      <c r="B36" s="86" t="s">
        <v>34</v>
      </c>
      <c r="C36" s="65">
        <f>C37+C42+C49</f>
        <v>-811.113793</v>
      </c>
      <c r="D36" s="65">
        <f>D37+D42+D49-0.025</f>
        <v>-705.3456309999999</v>
      </c>
      <c r="E36" s="65">
        <f>E37+E42+E49</f>
        <v>-39.736957000000004</v>
      </c>
      <c r="F36" s="65"/>
      <c r="G36" s="65">
        <f>G37+G42+G49</f>
        <v>-6.245623</v>
      </c>
      <c r="H36" s="65">
        <f>H37+H42+H49</f>
        <v>0</v>
      </c>
      <c r="I36" s="65">
        <f>I37+I42+I49</f>
        <v>-66.00815899999999</v>
      </c>
      <c r="J36" s="66">
        <f>J37+J42+J49</f>
        <v>6.1975769999999955</v>
      </c>
      <c r="K36" s="18"/>
    </row>
    <row r="37" spans="2:11" ht="13.5" customHeight="1">
      <c r="B37" s="87" t="s">
        <v>45</v>
      </c>
      <c r="C37" s="65">
        <f>C38+C39+C40+C41</f>
        <v>2.822702</v>
      </c>
      <c r="D37" s="65">
        <f aca="true" t="shared" si="5" ref="D37:J37">D38+D39+D40+D41</f>
        <v>0.35079999999999995</v>
      </c>
      <c r="E37" s="65">
        <f>E38+E39+E40+E41</f>
        <v>0</v>
      </c>
      <c r="F37" s="65"/>
      <c r="G37" s="65">
        <f t="shared" si="5"/>
        <v>0</v>
      </c>
      <c r="H37" s="65">
        <f t="shared" si="5"/>
        <v>0</v>
      </c>
      <c r="I37" s="65">
        <f t="shared" si="5"/>
        <v>2.471902</v>
      </c>
      <c r="J37" s="66">
        <f t="shared" si="5"/>
        <v>0</v>
      </c>
      <c r="K37" s="12"/>
    </row>
    <row r="38" spans="2:12" ht="13.5" customHeight="1">
      <c r="B38" s="87" t="s">
        <v>44</v>
      </c>
      <c r="C38" s="68">
        <f>+D38+E38+G38+F38+I38+J38</f>
        <v>2.287477</v>
      </c>
      <c r="D38" s="68">
        <f>+'[1]Con'!D38+'[1]Con'!D39+'[1]Con'!D40</f>
        <v>-0.184425</v>
      </c>
      <c r="E38" s="68">
        <f>+'[1]Con'!K38+'[1]Con'!N38+'[1]Con'!K39+'[1]Con'!N39+'[1]Con'!K40+'[1]Con'!N40</f>
        <v>0</v>
      </c>
      <c r="F38" s="68"/>
      <c r="G38" s="68">
        <f>+'[1]Con'!L38+'[1]Con'!L39+'[1]Con'!L40</f>
        <v>0</v>
      </c>
      <c r="H38" s="68"/>
      <c r="I38" s="68">
        <f>+'[1]Con'!M38+'[1]Con'!M39+'[1]Con'!M40</f>
        <v>2.471902</v>
      </c>
      <c r="J38" s="69">
        <f>+'[1]Con'!R38+'[1]Con'!R39+'[1]Con'!R40</f>
        <v>0</v>
      </c>
      <c r="K38" s="20"/>
      <c r="L38" s="8"/>
    </row>
    <row r="39" spans="2:11" ht="13.5" customHeight="1" hidden="1">
      <c r="B39" s="27" t="s">
        <v>16</v>
      </c>
      <c r="C39" s="68"/>
      <c r="D39" s="68"/>
      <c r="E39" s="68"/>
      <c r="F39" s="68"/>
      <c r="G39" s="68"/>
      <c r="H39" s="68"/>
      <c r="I39" s="68"/>
      <c r="J39" s="69"/>
      <c r="K39" s="14"/>
    </row>
    <row r="40" spans="2:11" ht="13.5" customHeight="1" hidden="1">
      <c r="B40" s="28" t="s">
        <v>17</v>
      </c>
      <c r="C40" s="68"/>
      <c r="D40" s="68"/>
      <c r="E40" s="68"/>
      <c r="F40" s="68"/>
      <c r="G40" s="68"/>
      <c r="H40" s="68"/>
      <c r="I40" s="68"/>
      <c r="J40" s="69"/>
      <c r="K40" s="20"/>
    </row>
    <row r="41" spans="2:11" ht="13.5" customHeight="1">
      <c r="B41" s="28" t="s">
        <v>18</v>
      </c>
      <c r="C41" s="68">
        <f>+D41+E41+G41+F41+I41+J41</f>
        <v>0.535225</v>
      </c>
      <c r="D41" s="68">
        <f>+'[1]Con'!D41</f>
        <v>0.535225</v>
      </c>
      <c r="E41" s="68">
        <f>+'[1]Con'!K41+'[1]Con'!N41</f>
        <v>0</v>
      </c>
      <c r="F41" s="68"/>
      <c r="G41" s="68">
        <f>+'[1]Con'!L41</f>
        <v>0</v>
      </c>
      <c r="H41" s="68"/>
      <c r="I41" s="68">
        <f>+'[1]Con'!M41</f>
        <v>0</v>
      </c>
      <c r="J41" s="69">
        <f>+'[1]Con'!R41</f>
        <v>0</v>
      </c>
      <c r="K41" s="14"/>
    </row>
    <row r="42" spans="2:11" ht="13.5" customHeight="1">
      <c r="B42" s="87" t="s">
        <v>19</v>
      </c>
      <c r="C42" s="65">
        <f>+D42+E42+G42+F42+I42+J42</f>
        <v>-815.126338</v>
      </c>
      <c r="D42" s="65">
        <f>+'[1]Con'!D42</f>
        <v>-707.132315</v>
      </c>
      <c r="E42" s="65">
        <f>+'[1]Con'!K42+'[1]Con'!N42</f>
        <v>-39.515291000000005</v>
      </c>
      <c r="F42" s="65"/>
      <c r="G42" s="65">
        <f>+'[1]Con'!L42</f>
        <v>-6.245623</v>
      </c>
      <c r="H42" s="65"/>
      <c r="I42" s="65">
        <f>+'[1]Con'!M42</f>
        <v>-68.430686</v>
      </c>
      <c r="J42" s="66">
        <f>+'[1]Con'!R42</f>
        <v>6.1975769999999955</v>
      </c>
      <c r="K42" s="12"/>
    </row>
    <row r="43" spans="2:11" ht="13.5" customHeight="1" hidden="1">
      <c r="B43" s="28" t="s">
        <v>20</v>
      </c>
      <c r="C43" s="68"/>
      <c r="D43" s="68"/>
      <c r="E43" s="68"/>
      <c r="F43" s="68"/>
      <c r="G43" s="68"/>
      <c r="H43" s="68"/>
      <c r="I43" s="68"/>
      <c r="J43" s="69"/>
      <c r="K43" s="14"/>
    </row>
    <row r="44" spans="2:12" ht="13.5" customHeight="1" hidden="1">
      <c r="B44" s="28" t="s">
        <v>21</v>
      </c>
      <c r="C44" s="68"/>
      <c r="D44" s="68"/>
      <c r="E44" s="68"/>
      <c r="F44" s="68"/>
      <c r="G44" s="68"/>
      <c r="H44" s="68"/>
      <c r="I44" s="68"/>
      <c r="J44" s="69"/>
      <c r="K44" s="14"/>
      <c r="L44" s="13"/>
    </row>
    <row r="45" spans="2:12" ht="7.5" customHeight="1" hidden="1">
      <c r="B45" s="28" t="s">
        <v>25</v>
      </c>
      <c r="C45" s="68"/>
      <c r="D45" s="68"/>
      <c r="E45" s="68"/>
      <c r="F45" s="68"/>
      <c r="G45" s="68"/>
      <c r="H45" s="68"/>
      <c r="I45" s="68"/>
      <c r="J45" s="69"/>
      <c r="K45" s="14"/>
      <c r="L45" s="13"/>
    </row>
    <row r="46" spans="2:12" ht="13.5" customHeight="1" hidden="1">
      <c r="B46" s="88" t="s">
        <v>29</v>
      </c>
      <c r="C46" s="68">
        <f>+D46+E46+G46+F46+H46+I46+J46</f>
        <v>0</v>
      </c>
      <c r="D46" s="68"/>
      <c r="E46" s="68"/>
      <c r="F46" s="89"/>
      <c r="G46" s="68"/>
      <c r="H46" s="68"/>
      <c r="I46" s="68"/>
      <c r="J46" s="69"/>
      <c r="K46" s="14"/>
      <c r="L46" s="14"/>
    </row>
    <row r="47" spans="2:12" ht="13.5" customHeight="1" hidden="1">
      <c r="B47" s="88" t="s">
        <v>30</v>
      </c>
      <c r="C47" s="68">
        <f>+D47+E47+G47+F47+H47+I47+J47</f>
        <v>0</v>
      </c>
      <c r="D47" s="68"/>
      <c r="E47" s="68"/>
      <c r="F47" s="89"/>
      <c r="G47" s="68"/>
      <c r="H47" s="68"/>
      <c r="I47" s="68"/>
      <c r="J47" s="69"/>
      <c r="K47" s="14"/>
      <c r="L47" s="14"/>
    </row>
    <row r="48" spans="2:11" s="7" customFormat="1" ht="13.5" customHeight="1">
      <c r="B48" s="90" t="s">
        <v>22</v>
      </c>
      <c r="C48" s="68"/>
      <c r="D48" s="68"/>
      <c r="E48" s="68"/>
      <c r="F48" s="68"/>
      <c r="G48" s="68"/>
      <c r="H48" s="68"/>
      <c r="I48" s="68"/>
      <c r="J48" s="69"/>
      <c r="K48" s="14"/>
    </row>
    <row r="49" spans="2:12" ht="13.5" customHeight="1">
      <c r="B49" s="90" t="s">
        <v>23</v>
      </c>
      <c r="C49" s="65">
        <f>+D49+E49+G49+F49+I49+J49</f>
        <v>1.1898430000000002</v>
      </c>
      <c r="D49" s="65">
        <f>+'[1]Con'!D50</f>
        <v>1.460884</v>
      </c>
      <c r="E49" s="65">
        <f>+'[1]Con'!K50+'[1]Con'!N50</f>
        <v>-0.221666</v>
      </c>
      <c r="F49" s="65"/>
      <c r="G49" s="65">
        <f>+'[1]Con'!L50</f>
        <v>0</v>
      </c>
      <c r="H49" s="65"/>
      <c r="I49" s="65">
        <f>+'[1]Con'!M50</f>
        <v>-0.049375</v>
      </c>
      <c r="J49" s="66">
        <f>+'[1]Con'!R50</f>
        <v>0</v>
      </c>
      <c r="K49" s="12"/>
      <c r="L49" s="14"/>
    </row>
    <row r="50" spans="2:11" ht="15" thickBot="1">
      <c r="B50" s="91" t="s">
        <v>49</v>
      </c>
      <c r="C50" s="92">
        <f>+D50+E50+G50+F50+I50+J50</f>
        <v>0.00765</v>
      </c>
      <c r="D50" s="92">
        <f>+'[1]Con'!D51</f>
        <v>0</v>
      </c>
      <c r="E50" s="92">
        <f>+'[1]Con'!K51+'[1]Con'!N51</f>
        <v>0</v>
      </c>
      <c r="F50" s="92"/>
      <c r="G50" s="92">
        <f>+'[1]Con'!L51</f>
        <v>0</v>
      </c>
      <c r="H50" s="92"/>
      <c r="I50" s="92">
        <f>+'[1]Con'!M51</f>
        <v>0.00765</v>
      </c>
      <c r="J50" s="93">
        <f>+'[1]Con'!R51</f>
        <v>0</v>
      </c>
      <c r="K50" s="14"/>
    </row>
    <row r="51" spans="1:11" ht="14.25" hidden="1">
      <c r="A51" s="5"/>
      <c r="B51" s="70" t="s">
        <v>24</v>
      </c>
      <c r="C51" s="68"/>
      <c r="D51" s="68" t="e">
        <f>#REF!+#REF!+#REF!+#REF!</f>
        <v>#REF!</v>
      </c>
      <c r="E51" s="68"/>
      <c r="F51" s="68"/>
      <c r="G51" s="68"/>
      <c r="H51" s="68"/>
      <c r="I51" s="32"/>
      <c r="J51" s="68"/>
      <c r="K51" s="14"/>
    </row>
    <row r="52" spans="1:11" ht="14.25">
      <c r="A52" s="5"/>
      <c r="B52" s="70"/>
      <c r="C52" s="68"/>
      <c r="D52" s="68"/>
      <c r="E52" s="68"/>
      <c r="F52" s="68"/>
      <c r="G52" s="68"/>
      <c r="H52" s="68"/>
      <c r="I52" s="32"/>
      <c r="J52" s="68"/>
      <c r="K52" s="14"/>
    </row>
    <row r="53" spans="2:12" ht="15">
      <c r="B53" s="68"/>
      <c r="C53" s="94"/>
      <c r="D53" s="95"/>
      <c r="E53" s="96"/>
      <c r="F53" s="96"/>
      <c r="G53" s="96"/>
      <c r="H53" s="96"/>
      <c r="I53" s="96"/>
      <c r="J53" s="96"/>
      <c r="L53" s="11"/>
    </row>
    <row r="54" spans="2:10" ht="14.25">
      <c r="B54" s="68" t="s">
        <v>42</v>
      </c>
      <c r="C54" s="94"/>
      <c r="D54" s="95"/>
      <c r="E54" s="96"/>
      <c r="F54" s="96"/>
      <c r="G54" s="96"/>
      <c r="H54" s="96"/>
      <c r="I54" s="97"/>
      <c r="J54" s="96"/>
    </row>
    <row r="55" spans="2:10" ht="10.5" customHeight="1">
      <c r="B55" s="98"/>
      <c r="C55" s="68"/>
      <c r="D55" s="68"/>
      <c r="E55" s="96"/>
      <c r="F55" s="96"/>
      <c r="G55" s="99"/>
      <c r="H55" s="99"/>
      <c r="I55" s="99"/>
      <c r="J55" s="99"/>
    </row>
    <row r="56" spans="2:9" ht="14.25">
      <c r="B56" s="25"/>
      <c r="C56" s="14"/>
      <c r="D56" s="14"/>
      <c r="E56" s="26"/>
      <c r="F56" s="26"/>
      <c r="H56" s="14"/>
      <c r="I56" s="14"/>
    </row>
    <row r="57" spans="3:9" ht="14.25">
      <c r="C57" s="14"/>
      <c r="D57" s="14"/>
      <c r="H57" s="14"/>
      <c r="I57" s="14"/>
    </row>
    <row r="58" spans="3:9" ht="14.25">
      <c r="C58" s="14"/>
      <c r="D58" s="14"/>
      <c r="H58" s="14"/>
      <c r="I58" s="14"/>
    </row>
    <row r="59" ht="14.25">
      <c r="D59" s="14"/>
    </row>
  </sheetData>
  <sheetProtection/>
  <mergeCells count="3">
    <mergeCell ref="B2:J2"/>
    <mergeCell ref="I1:J1"/>
    <mergeCell ref="B3:J3"/>
  </mergeCells>
  <printOptions/>
  <pageMargins left="0.19" right="0.17" top="0.17" bottom="0.25" header="0.17" footer="0.1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Мая Хънтева</cp:lastModifiedBy>
  <cp:lastPrinted>2017-08-04T06:23:53Z</cp:lastPrinted>
  <dcterms:created xsi:type="dcterms:W3CDTF">2008-02-15T13:11:52Z</dcterms:created>
  <dcterms:modified xsi:type="dcterms:W3CDTF">2017-08-31T10:50:00Z</dcterms:modified>
  <cp:category/>
  <cp:version/>
  <cp:contentType/>
  <cp:contentStatus/>
</cp:coreProperties>
</file>