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20115" windowHeight="7695"/>
  </bookViews>
  <sheets>
    <sheet name="Balance" sheetId="7" r:id="rId1"/>
    <sheet name="P&amp;L" sheetId="6" r:id="rId2"/>
    <sheet name="Equity" sheetId="4" r:id="rId3"/>
    <sheet name="Cashflow" sheetId="5" r:id="rId4"/>
  </sheets>
  <calcPr calcId="144525"/>
</workbook>
</file>

<file path=xl/calcChain.xml><?xml version="1.0" encoding="utf-8"?>
<calcChain xmlns="http://schemas.openxmlformats.org/spreadsheetml/2006/main">
  <c r="C12" i="7" l="1"/>
  <c r="C19" i="7"/>
  <c r="C20" i="7" s="1"/>
  <c r="C26" i="7"/>
  <c r="C36" i="7" s="1"/>
  <c r="C32" i="7"/>
  <c r="C35" i="7"/>
  <c r="C11" i="6"/>
  <c r="C29" i="6" s="1"/>
  <c r="C31" i="6" s="1"/>
  <c r="D11" i="6"/>
  <c r="E11" i="6"/>
  <c r="F11" i="6"/>
  <c r="I11" i="6"/>
  <c r="J11" i="6"/>
  <c r="K11" i="6"/>
  <c r="L11" i="6"/>
  <c r="C20" i="6"/>
  <c r="D20" i="6"/>
  <c r="E20" i="6"/>
  <c r="F20" i="6"/>
  <c r="G20" i="6"/>
  <c r="I20" i="6"/>
  <c r="J20" i="6"/>
  <c r="K20" i="6"/>
  <c r="L20" i="6"/>
  <c r="C26" i="6"/>
  <c r="D26" i="6"/>
  <c r="E26" i="6"/>
  <c r="F26" i="6"/>
  <c r="I26" i="6"/>
  <c r="L26" i="6"/>
  <c r="E29" i="6"/>
  <c r="F29" i="6"/>
  <c r="F31" i="6" s="1"/>
  <c r="G29" i="6"/>
  <c r="J29" i="6"/>
  <c r="J31" i="6" s="1"/>
  <c r="K29" i="6"/>
  <c r="L29" i="6"/>
  <c r="E31" i="6"/>
  <c r="G31" i="6"/>
  <c r="H31" i="6"/>
  <c r="I31" i="6"/>
  <c r="B13" i="5"/>
  <c r="B16" i="5"/>
  <c r="B14" i="5"/>
  <c r="B28" i="5" l="1"/>
  <c r="B23" i="5"/>
  <c r="B18" i="5"/>
  <c r="E18" i="4"/>
  <c r="D20" i="4"/>
  <c r="C14" i="4"/>
  <c r="C20" i="4" s="1"/>
  <c r="E20" i="4" s="1"/>
  <c r="D14" i="4"/>
  <c r="B14" i="4"/>
  <c r="B20" i="4" s="1"/>
  <c r="E12" i="4"/>
  <c r="E13" i="4"/>
  <c r="E11" i="4"/>
  <c r="E9" i="4"/>
  <c r="E14" i="4" s="1"/>
  <c r="B30" i="5" l="1"/>
  <c r="B34" i="5" s="1"/>
  <c r="C13" i="5" l="1"/>
  <c r="C16" i="5"/>
  <c r="C27" i="5"/>
  <c r="C32" i="5"/>
  <c r="C14" i="5"/>
  <c r="E19" i="4"/>
  <c r="E17" i="4"/>
  <c r="E16" i="4"/>
  <c r="D32" i="5" l="1"/>
  <c r="D27" i="5"/>
  <c r="D28" i="5" s="1"/>
  <c r="D30" i="5" s="1"/>
  <c r="D34" i="5" s="1"/>
  <c r="D23" i="5"/>
  <c r="D15" i="5"/>
  <c r="D14" i="5"/>
  <c r="D18" i="5" s="1"/>
  <c r="D13" i="5"/>
  <c r="C28" i="5" l="1"/>
  <c r="C18" i="5" l="1"/>
  <c r="C23" i="5"/>
  <c r="C30" i="5" l="1"/>
  <c r="C34" i="5" l="1"/>
</calcChain>
</file>

<file path=xl/comments1.xml><?xml version="1.0" encoding="utf-8"?>
<comments xmlns="http://schemas.openxmlformats.org/spreadsheetml/2006/main">
  <authors>
    <author>bratoeva1</author>
  </authors>
  <commentLis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bratoeva1:</t>
        </r>
        <r>
          <rPr>
            <sz val="8"/>
            <color indexed="81"/>
            <rFont val="Tahoma"/>
            <family val="2"/>
            <charset val="204"/>
          </rPr>
          <t xml:space="preserve">
такса смет</t>
        </r>
      </text>
    </comment>
  </commentList>
</comments>
</file>

<file path=xl/comments2.xml><?xml version="1.0" encoding="utf-8"?>
<comments xmlns="http://schemas.openxmlformats.org/spreadsheetml/2006/main">
  <authors>
    <author>SNEJANA BRATOEVA</author>
  </authors>
  <commentLis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SNEJANA BRATOEVA:</t>
        </r>
        <r>
          <rPr>
            <sz val="9"/>
            <color indexed="81"/>
            <rFont val="Tahoma"/>
            <family val="2"/>
            <charset val="204"/>
          </rPr>
          <t xml:space="preserve">
7 - такса ЧСИ (с-ка 444)
</t>
        </r>
      </text>
    </comment>
  </commentList>
</comments>
</file>

<file path=xl/sharedStrings.xml><?xml version="1.0" encoding="utf-8"?>
<sst xmlns="http://schemas.openxmlformats.org/spreadsheetml/2006/main" count="153" uniqueCount="111">
  <si>
    <t>ОТЧЕТ ЗА ПРИХОДИТЕ И РАЗХОДИТЕ</t>
  </si>
  <si>
    <t xml:space="preserve">  Приходи от продажби</t>
  </si>
  <si>
    <t xml:space="preserve">  Други приходи </t>
  </si>
  <si>
    <t>Всичко приходи от дейността</t>
  </si>
  <si>
    <t xml:space="preserve"> Финансови приходи/(разходи)</t>
  </si>
  <si>
    <t xml:space="preserve"> Разходи по икономически елементи</t>
  </si>
  <si>
    <t xml:space="preserve">  Разходи за материали</t>
  </si>
  <si>
    <t xml:space="preserve">  Разходи за външни услуги</t>
  </si>
  <si>
    <t xml:space="preserve">  Разходи за персонала</t>
  </si>
  <si>
    <t xml:space="preserve">  Амортизация</t>
  </si>
  <si>
    <t xml:space="preserve">  Балансова стойност на продадените активи</t>
  </si>
  <si>
    <t xml:space="preserve">  Други оперативни разходи</t>
  </si>
  <si>
    <t xml:space="preserve"> Всичко разходи по икономически елементи</t>
  </si>
  <si>
    <t xml:space="preserve"> Печалба преди облагане с данъци</t>
  </si>
  <si>
    <t xml:space="preserve"> Разходи за данъци върху печалбата</t>
  </si>
  <si>
    <t xml:space="preserve"> Нетна печалба за периода</t>
  </si>
  <si>
    <t>Управител:</t>
  </si>
  <si>
    <t>инж. Пламен Георгиев</t>
  </si>
  <si>
    <t>Съставител:</t>
  </si>
  <si>
    <t>Снежана Братоева</t>
  </si>
  <si>
    <t>хил. лв.</t>
  </si>
  <si>
    <t xml:space="preserve"> ОТЧЕТ ЗА ПРОМЕНИТЕ В КАПИТАЛА</t>
  </si>
  <si>
    <t>Основен</t>
  </si>
  <si>
    <t>Резерви</t>
  </si>
  <si>
    <t>Печалба/</t>
  </si>
  <si>
    <t>Общо</t>
  </si>
  <si>
    <t>капитал</t>
  </si>
  <si>
    <t>(загуба)</t>
  </si>
  <si>
    <t xml:space="preserve">  Прехвърляне на печалбата</t>
  </si>
  <si>
    <t>-</t>
  </si>
  <si>
    <t xml:space="preserve">  Печалба за периода</t>
  </si>
  <si>
    <t>ОТЧЕТ ЗА ПАРИЧНИТЕ ПОТОЦИ</t>
  </si>
  <si>
    <t xml:space="preserve"> Наличности от парични средства на 1 януари</t>
  </si>
  <si>
    <t xml:space="preserve"> Парични потоци от оперативна дейност</t>
  </si>
  <si>
    <t xml:space="preserve">  Постъпления от клиенти и други дебитори</t>
  </si>
  <si>
    <t xml:space="preserve">  Плащания на доставчици и други кредитори</t>
  </si>
  <si>
    <t xml:space="preserve">  Плащания, свързани с трудови възнаграждения</t>
  </si>
  <si>
    <t xml:space="preserve">  Изплатени данъци, такси и други подобни</t>
  </si>
  <si>
    <t xml:space="preserve">  Други постъпления/(плащания)</t>
  </si>
  <si>
    <t xml:space="preserve">  Нетни парични потоци от оперативна дейност</t>
  </si>
  <si>
    <t>Парични потоци от инвестиционна дейност</t>
  </si>
  <si>
    <t xml:space="preserve">  Покупка на дълготрайни активи</t>
  </si>
  <si>
    <t xml:space="preserve">  Продажба на дълготрайни активи</t>
  </si>
  <si>
    <t xml:space="preserve">  Нетни парични потоци от инвестиционна дейност</t>
  </si>
  <si>
    <t xml:space="preserve">  Парични потоци от финансова дейност</t>
  </si>
  <si>
    <t xml:space="preserve">  Изплатени дивиденти</t>
  </si>
  <si>
    <t xml:space="preserve">  Получени/(платени) лихви и такси</t>
  </si>
  <si>
    <t xml:space="preserve"> Нетни парични потоци от финансова дейност</t>
  </si>
  <si>
    <t xml:space="preserve"> Изменение на наличностите през годината</t>
  </si>
  <si>
    <t xml:space="preserve"> Нетен ефект от промяна на валутните курсове</t>
  </si>
  <si>
    <t xml:space="preserve"> Парични наличности в края на периода</t>
  </si>
  <si>
    <t xml:space="preserve">   Разпределени дивиденти </t>
  </si>
  <si>
    <t xml:space="preserve"> - </t>
  </si>
  <si>
    <t>завършващ</t>
  </si>
  <si>
    <t>Периодът</t>
  </si>
  <si>
    <t>на 30.06.2015</t>
  </si>
  <si>
    <t>Всичко финансови приходи/(разходи)</t>
  </si>
  <si>
    <t>на 30.06.2016</t>
  </si>
  <si>
    <t xml:space="preserve">   Разпределяне на тантиеми</t>
  </si>
  <si>
    <t xml:space="preserve">  Разпределени дивиденти </t>
  </si>
  <si>
    <t xml:space="preserve">   Печалба за периода</t>
  </si>
  <si>
    <t>Салдо на 1 януари 2016</t>
  </si>
  <si>
    <t>Салдо на 31 декември 2016</t>
  </si>
  <si>
    <t xml:space="preserve"> Салдо на 30 юни 2017</t>
  </si>
  <si>
    <t>към 30 юни 2017</t>
  </si>
  <si>
    <t>на 30.06.2017</t>
  </si>
  <si>
    <t xml:space="preserve">  Други финансови приходи/(разходи)</t>
  </si>
  <si>
    <t xml:space="preserve">  Положителни/(отрицателни) курсови разлики</t>
  </si>
  <si>
    <t xml:space="preserve">  Приходи/(разходи) за лихви</t>
  </si>
  <si>
    <t>01.07.2016-31.08.2016</t>
  </si>
  <si>
    <t>01.07.2015-30.09.2015</t>
  </si>
  <si>
    <t>01.01.2015-30.06.2015</t>
  </si>
  <si>
    <t>01.01.2016-31.03.2016</t>
  </si>
  <si>
    <t>01.04.2016-30.06.2016</t>
  </si>
  <si>
    <t>01.07.2016-30.09.2016</t>
  </si>
  <si>
    <t>01.01.2016-30.06.2016</t>
  </si>
  <si>
    <t>01.01.2017-30.06.2017</t>
  </si>
  <si>
    <t>за периода 01.01.2017-30.06.2017 г.</t>
  </si>
  <si>
    <t>АГЕНЦИЯ ДИПЛОМАТИЧЕСКИ ИМОТИ В СТРАНАТА ЕООД</t>
  </si>
  <si>
    <t xml:space="preserve"> Снежана Братоева </t>
  </si>
  <si>
    <t xml:space="preserve">                                                                                                      </t>
  </si>
  <si>
    <t xml:space="preserve"> Съставител: </t>
  </si>
  <si>
    <t xml:space="preserve"> инж. Пламен Георгиев </t>
  </si>
  <si>
    <t xml:space="preserve"> Управител: </t>
  </si>
  <si>
    <t xml:space="preserve"> Всичко капитал и пасиви </t>
  </si>
  <si>
    <t xml:space="preserve"> Всичко пасиви </t>
  </si>
  <si>
    <t xml:space="preserve"> Текущи пасиви </t>
  </si>
  <si>
    <t xml:space="preserve">  Всичко нетекущи пасиви </t>
  </si>
  <si>
    <t xml:space="preserve">   Други нетекущи задължения </t>
  </si>
  <si>
    <t xml:space="preserve">   Приходи за бъдещи периоди </t>
  </si>
  <si>
    <t xml:space="preserve">   Отсрочени данъчни пасиви </t>
  </si>
  <si>
    <t xml:space="preserve">  Нетекущи пасиви </t>
  </si>
  <si>
    <t xml:space="preserve"> Всичко капитал </t>
  </si>
  <si>
    <t xml:space="preserve">   Печалба от текущата година </t>
  </si>
  <si>
    <t xml:space="preserve">   Резерви </t>
  </si>
  <si>
    <t xml:space="preserve">   Основен капитал </t>
  </si>
  <si>
    <t xml:space="preserve">  Капитал </t>
  </si>
  <si>
    <t xml:space="preserve"> Всичко активи </t>
  </si>
  <si>
    <t xml:space="preserve"> Всичко текущи активи </t>
  </si>
  <si>
    <t xml:space="preserve">   Разходи за бъдещи периоди </t>
  </si>
  <si>
    <t xml:space="preserve">   Парични средства </t>
  </si>
  <si>
    <t xml:space="preserve">   Вземания и предоставени аванси </t>
  </si>
  <si>
    <t xml:space="preserve">   Материални запаси </t>
  </si>
  <si>
    <t xml:space="preserve">  Текущи активи </t>
  </si>
  <si>
    <t xml:space="preserve"> Всичко нетекущи активи </t>
  </si>
  <si>
    <t xml:space="preserve">   Инвестиционни имоти </t>
  </si>
  <si>
    <t xml:space="preserve">   Дълготрайни активи </t>
  </si>
  <si>
    <t xml:space="preserve"> Нетекущи активи </t>
  </si>
  <si>
    <t xml:space="preserve"> към 30 юни 2017 г. </t>
  </si>
  <si>
    <t xml:space="preserve"> СЧЕТОВОДЕН БАЛАНС </t>
  </si>
  <si>
    <t>6 юли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</si>
</sst>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_)\ _л_в_ ;_ * \(#,##0\)\ _л_в_ ;_ * &quot;-&quot;_)\ _л_в_ ;_ @_ "/>
    <numFmt numFmtId="165" formatCode="_-* #,##0.00\ _ _-;\-* #,##0.00\ _ _-;_-* &quot;-&quot;??\ _ _-;_-@_-"/>
    <numFmt numFmtId="166" formatCode="_-* #,##0\ _ _-;\-* #,##0\ _ _-;_-* &quot;-&quot;??\ _ _-;_-@_-"/>
    <numFmt numFmtId="167" formatCode="#,##0_);\(#,##0\)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mbria"/>
      <family val="1"/>
      <charset val="204"/>
    </font>
    <font>
      <b/>
      <sz val="11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Cambria"/>
      <family val="1"/>
      <charset val="204"/>
    </font>
    <font>
      <b/>
      <sz val="13"/>
      <name val="Cambria"/>
      <family val="1"/>
      <charset val="204"/>
    </font>
    <font>
      <sz val="13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u val="singleAccounting"/>
      <sz val="11"/>
      <name val="Cambria"/>
      <family val="1"/>
      <charset val="204"/>
    </font>
    <font>
      <sz val="11"/>
      <color theme="1"/>
      <name val="Cambria"/>
      <family val="2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2" fillId="0" borderId="0"/>
  </cellStyleXfs>
  <cellXfs count="116">
    <xf numFmtId="0" fontId="0" fillId="0" borderId="0" xfId="0"/>
    <xf numFmtId="3" fontId="3" fillId="2" borderId="0" xfId="2" applyNumberFormat="1" applyFont="1" applyFill="1" applyAlignment="1">
      <alignment horizontal="right" vertical="center" wrapText="1"/>
    </xf>
    <xf numFmtId="164" fontId="3" fillId="2" borderId="0" xfId="2" applyNumberFormat="1" applyFont="1" applyFill="1" applyAlignment="1">
      <alignment vertical="center" wrapText="1"/>
    </xf>
    <xf numFmtId="164" fontId="3" fillId="2" borderId="0" xfId="2" applyNumberFormat="1" applyFont="1" applyFill="1" applyAlignment="1">
      <alignment horizontal="right" vertical="center" wrapText="1"/>
    </xf>
    <xf numFmtId="164" fontId="4" fillId="2" borderId="0" xfId="2" applyNumberFormat="1" applyFont="1" applyFill="1" applyAlignment="1">
      <alignment horizontal="right" vertical="center" wrapText="1"/>
    </xf>
    <xf numFmtId="164" fontId="4" fillId="2" borderId="0" xfId="2" applyNumberFormat="1" applyFont="1" applyFill="1" applyAlignment="1">
      <alignment vertical="center" wrapText="1"/>
    </xf>
    <xf numFmtId="3" fontId="4" fillId="2" borderId="3" xfId="2" applyNumberFormat="1" applyFont="1" applyFill="1" applyBorder="1" applyAlignment="1">
      <alignment horizontal="right" vertical="center" wrapText="1"/>
    </xf>
    <xf numFmtId="3" fontId="4" fillId="2" borderId="0" xfId="2" applyNumberFormat="1" applyFont="1" applyFill="1" applyBorder="1" applyAlignment="1">
      <alignment horizontal="right" vertical="center" wrapText="1"/>
    </xf>
    <xf numFmtId="167" fontId="4" fillId="2" borderId="0" xfId="2" applyNumberFormat="1" applyFont="1" applyFill="1" applyAlignment="1">
      <alignment horizontal="right" vertical="center" wrapText="1"/>
    </xf>
    <xf numFmtId="165" fontId="4" fillId="2" borderId="0" xfId="1" applyFont="1" applyFill="1" applyAlignment="1">
      <alignment horizontal="right" vertical="center" wrapText="1"/>
    </xf>
    <xf numFmtId="164" fontId="3" fillId="2" borderId="0" xfId="2" applyNumberFormat="1" applyFont="1" applyFill="1" applyAlignment="1">
      <alignment horizontal="left"/>
    </xf>
    <xf numFmtId="164" fontId="4" fillId="2" borderId="0" xfId="2" applyNumberFormat="1" applyFont="1" applyFill="1" applyAlignment="1">
      <alignment horizontal="right" vertical="center"/>
    </xf>
    <xf numFmtId="164" fontId="3" fillId="2" borderId="0" xfId="2" applyNumberFormat="1" applyFont="1" applyFill="1" applyAlignment="1">
      <alignment vertical="center"/>
    </xf>
    <xf numFmtId="164" fontId="3" fillId="2" borderId="0" xfId="2" applyNumberFormat="1" applyFont="1" applyFill="1" applyAlignment="1">
      <alignment horizontal="right" vertical="center"/>
    </xf>
    <xf numFmtId="164" fontId="3" fillId="2" borderId="0" xfId="2" quotePrefix="1" applyNumberFormat="1" applyFont="1" applyFill="1" applyAlignment="1">
      <alignment horizontal="right" vertical="center" wrapText="1"/>
    </xf>
    <xf numFmtId="164" fontId="4" fillId="2" borderId="1" xfId="2" applyNumberFormat="1" applyFont="1" applyFill="1" applyBorder="1" applyAlignment="1">
      <alignment horizontal="right" vertical="center" wrapText="1"/>
    </xf>
    <xf numFmtId="164" fontId="4" fillId="2" borderId="2" xfId="2" applyNumberFormat="1" applyFont="1" applyFill="1" applyBorder="1" applyAlignment="1">
      <alignment horizontal="right" vertical="center" wrapText="1"/>
    </xf>
    <xf numFmtId="164" fontId="4" fillId="2" borderId="0" xfId="2" applyNumberFormat="1" applyFont="1" applyFill="1" applyBorder="1" applyAlignment="1">
      <alignment horizontal="right" vertical="center" wrapText="1"/>
    </xf>
    <xf numFmtId="164" fontId="4" fillId="2" borderId="0" xfId="2" quotePrefix="1" applyNumberFormat="1" applyFont="1" applyFill="1" applyBorder="1" applyAlignment="1">
      <alignment horizontal="right" vertical="center" wrapText="1"/>
    </xf>
    <xf numFmtId="164" fontId="4" fillId="2" borderId="4" xfId="2" applyNumberFormat="1" applyFont="1" applyFill="1" applyBorder="1" applyAlignment="1">
      <alignment horizontal="right" vertical="center" wrapText="1"/>
    </xf>
    <xf numFmtId="164" fontId="9" fillId="2" borderId="0" xfId="2" applyNumberFormat="1" applyFont="1" applyFill="1" applyAlignment="1">
      <alignment vertical="center" wrapText="1"/>
    </xf>
    <xf numFmtId="164" fontId="4" fillId="2" borderId="0" xfId="2" applyNumberFormat="1" applyFont="1" applyFill="1" applyAlignment="1">
      <alignment horizontal="center" vertical="center" wrapText="1"/>
    </xf>
    <xf numFmtId="164" fontId="4" fillId="2" borderId="0" xfId="2" applyNumberFormat="1" applyFont="1" applyFill="1" applyAlignment="1">
      <alignment vertical="center"/>
    </xf>
    <xf numFmtId="164" fontId="7" fillId="2" borderId="0" xfId="2" applyNumberFormat="1" applyFont="1" applyFill="1" applyAlignment="1">
      <alignment horizontal="right" vertical="center" wrapText="1"/>
    </xf>
    <xf numFmtId="164" fontId="7" fillId="2" borderId="0" xfId="2" applyNumberFormat="1" applyFont="1" applyFill="1" applyAlignment="1">
      <alignment horizontal="right"/>
    </xf>
    <xf numFmtId="164" fontId="7" fillId="2" borderId="0" xfId="2" applyNumberFormat="1" applyFont="1" applyFill="1"/>
    <xf numFmtId="166" fontId="4" fillId="2" borderId="0" xfId="1" applyNumberFormat="1" applyFont="1" applyFill="1" applyAlignment="1">
      <alignment horizontal="right" vertical="center" wrapText="1"/>
    </xf>
    <xf numFmtId="164" fontId="3" fillId="0" borderId="0" xfId="2" applyNumberFormat="1" applyFont="1" applyFill="1" applyAlignment="1">
      <alignment vertical="center" wrapText="1"/>
    </xf>
    <xf numFmtId="164" fontId="4" fillId="2" borderId="0" xfId="2" applyNumberFormat="1" applyFont="1" applyFill="1" applyAlignment="1" applyProtection="1">
      <alignment horizontal="center" vertical="center" wrapText="1"/>
      <protection locked="0"/>
    </xf>
    <xf numFmtId="164" fontId="4" fillId="2" borderId="0" xfId="2" applyNumberFormat="1" applyFont="1" applyFill="1" applyAlignment="1" applyProtection="1">
      <alignment horizontal="right" vertical="center" wrapText="1"/>
      <protection locked="0"/>
    </xf>
    <xf numFmtId="164" fontId="4" fillId="2" borderId="0" xfId="2" applyNumberFormat="1" applyFont="1" applyFill="1" applyBorder="1" applyAlignment="1">
      <alignment horizontal="left" vertical="center"/>
    </xf>
    <xf numFmtId="164" fontId="4" fillId="2" borderId="0" xfId="2" applyNumberFormat="1" applyFont="1" applyFill="1" applyBorder="1" applyAlignment="1">
      <alignment horizontal="right" vertical="center"/>
    </xf>
    <xf numFmtId="164" fontId="3" fillId="2" borderId="0" xfId="2" applyNumberFormat="1" applyFont="1" applyFill="1" applyBorder="1" applyAlignment="1">
      <alignment vertical="center" wrapText="1"/>
    </xf>
    <xf numFmtId="164" fontId="3" fillId="2" borderId="0" xfId="2" applyNumberFormat="1" applyFont="1" applyFill="1" applyAlignment="1">
      <alignment horizontal="right"/>
    </xf>
    <xf numFmtId="164" fontId="11" fillId="2" borderId="0" xfId="2" applyNumberFormat="1" applyFont="1" applyFill="1" applyAlignment="1">
      <alignment vertical="center" wrapText="1"/>
    </xf>
    <xf numFmtId="164" fontId="9" fillId="2" borderId="0" xfId="2" applyNumberFormat="1" applyFont="1" applyFill="1" applyAlignment="1">
      <alignment horizontal="right" vertical="center" wrapText="1"/>
    </xf>
    <xf numFmtId="0" fontId="12" fillId="0" borderId="0" xfId="4" applyFont="1"/>
    <xf numFmtId="0" fontId="13" fillId="0" borderId="0" xfId="4" applyFont="1"/>
    <xf numFmtId="164" fontId="14" fillId="0" borderId="0" xfId="2" applyNumberFormat="1" applyFont="1" applyFill="1"/>
    <xf numFmtId="0" fontId="12" fillId="2" borderId="0" xfId="4" applyFont="1" applyFill="1"/>
    <xf numFmtId="0" fontId="12" fillId="2" borderId="0" xfId="4" applyFont="1" applyFill="1" applyBorder="1" applyAlignment="1">
      <alignment horizontal="center" vertical="center"/>
    </xf>
    <xf numFmtId="0" fontId="12" fillId="2" borderId="0" xfId="4" applyFont="1" applyFill="1" applyBorder="1"/>
    <xf numFmtId="0" fontId="13" fillId="2" borderId="0" xfId="4" applyFont="1" applyFill="1" applyBorder="1" applyAlignment="1">
      <alignment vertical="center" wrapText="1"/>
    </xf>
    <xf numFmtId="0" fontId="12" fillId="0" borderId="0" xfId="4" applyFont="1" applyBorder="1"/>
    <xf numFmtId="164" fontId="13" fillId="0" borderId="0" xfId="4" applyNumberFormat="1" applyFont="1"/>
    <xf numFmtId="3" fontId="15" fillId="2" borderId="0" xfId="2" applyNumberFormat="1" applyFont="1" applyFill="1" applyBorder="1" applyAlignment="1">
      <alignment horizontal="right" wrapText="1"/>
    </xf>
    <xf numFmtId="3" fontId="15" fillId="2" borderId="3" xfId="2" applyNumberFormat="1" applyFont="1" applyFill="1" applyBorder="1" applyAlignment="1">
      <alignment horizontal="right" vertical="center" wrapText="1"/>
    </xf>
    <xf numFmtId="3" fontId="16" fillId="2" borderId="3" xfId="2" applyNumberFormat="1" applyFont="1" applyFill="1" applyBorder="1" applyAlignment="1">
      <alignment horizontal="right" vertical="center" wrapText="1"/>
    </xf>
    <xf numFmtId="3" fontId="15" fillId="2" borderId="3" xfId="2" applyNumberFormat="1" applyFont="1" applyFill="1" applyBorder="1" applyAlignment="1">
      <alignment horizontal="right" wrapText="1"/>
    </xf>
    <xf numFmtId="164" fontId="16" fillId="0" borderId="0" xfId="2" applyNumberFormat="1" applyFont="1" applyFill="1" applyAlignment="1">
      <alignment horizontal="left"/>
    </xf>
    <xf numFmtId="3" fontId="15" fillId="2" borderId="0" xfId="2" applyNumberFormat="1" applyFont="1" applyFill="1" applyBorder="1" applyAlignment="1">
      <alignment horizontal="right" vertical="center" wrapText="1"/>
    </xf>
    <xf numFmtId="3" fontId="15" fillId="2" borderId="1" xfId="2" applyNumberFormat="1" applyFont="1" applyFill="1" applyBorder="1" applyAlignment="1">
      <alignment horizontal="right" vertical="center" wrapText="1"/>
    </xf>
    <xf numFmtId="3" fontId="16" fillId="2" borderId="1" xfId="2" applyNumberFormat="1" applyFont="1" applyFill="1" applyBorder="1" applyAlignment="1">
      <alignment horizontal="right" vertical="center" wrapText="1"/>
    </xf>
    <xf numFmtId="3" fontId="15" fillId="2" borderId="2" xfId="2" applyNumberFormat="1" applyFont="1" applyFill="1" applyBorder="1" applyAlignment="1">
      <alignment horizontal="right" vertical="center" wrapText="1"/>
    </xf>
    <xf numFmtId="164" fontId="13" fillId="0" borderId="1" xfId="2" applyNumberFormat="1" applyFont="1" applyFill="1" applyBorder="1" applyAlignment="1">
      <alignment horizontal="right" vertical="center" wrapText="1"/>
    </xf>
    <xf numFmtId="3" fontId="16" fillId="2" borderId="2" xfId="2" applyNumberFormat="1" applyFont="1" applyFill="1" applyBorder="1" applyAlignment="1">
      <alignment horizontal="right" vertical="center" wrapText="1"/>
    </xf>
    <xf numFmtId="3" fontId="14" fillId="2" borderId="0" xfId="2" applyNumberFormat="1" applyFont="1" applyFill="1" applyAlignment="1">
      <alignment horizontal="right" vertical="center" wrapText="1"/>
    </xf>
    <xf numFmtId="3" fontId="13" fillId="2" borderId="0" xfId="2" applyNumberFormat="1" applyFont="1" applyFill="1" applyAlignment="1">
      <alignment horizontal="right" vertical="center" wrapText="1"/>
    </xf>
    <xf numFmtId="164" fontId="13" fillId="0" borderId="0" xfId="2" applyNumberFormat="1" applyFont="1" applyFill="1" applyAlignment="1">
      <alignment horizontal="right" vertical="center" wrapText="1"/>
    </xf>
    <xf numFmtId="164" fontId="13" fillId="0" borderId="0" xfId="2" applyNumberFormat="1" applyFont="1" applyFill="1" applyAlignment="1">
      <alignment horizontal="left"/>
    </xf>
    <xf numFmtId="3" fontId="15" fillId="2" borderId="0" xfId="2" quotePrefix="1" applyNumberFormat="1" applyFont="1" applyFill="1" applyBorder="1" applyAlignment="1">
      <alignment horizontal="right" vertical="center" wrapText="1"/>
    </xf>
    <xf numFmtId="3" fontId="16" fillId="2" borderId="0" xfId="2" quotePrefix="1" applyNumberFormat="1" applyFont="1" applyFill="1" applyBorder="1" applyAlignment="1">
      <alignment horizontal="right" vertical="center" wrapText="1"/>
    </xf>
    <xf numFmtId="164" fontId="12" fillId="2" borderId="0" xfId="4" applyNumberFormat="1" applyFont="1" applyFill="1" applyBorder="1"/>
    <xf numFmtId="167" fontId="14" fillId="2" borderId="2" xfId="2" quotePrefix="1" applyNumberFormat="1" applyFont="1" applyFill="1" applyBorder="1" applyAlignment="1">
      <alignment horizontal="right" vertical="center" wrapText="1"/>
    </xf>
    <xf numFmtId="37" fontId="13" fillId="2" borderId="2" xfId="2" quotePrefix="1" applyNumberFormat="1" applyFont="1" applyFill="1" applyBorder="1" applyAlignment="1">
      <alignment horizontal="right" vertical="center" wrapText="1"/>
    </xf>
    <xf numFmtId="37" fontId="14" fillId="2" borderId="2" xfId="2" quotePrefix="1" applyNumberFormat="1" applyFont="1" applyFill="1" applyBorder="1" applyAlignment="1">
      <alignment horizontal="right" vertical="center" wrapText="1"/>
    </xf>
    <xf numFmtId="164" fontId="16" fillId="0" borderId="1" xfId="2" applyNumberFormat="1" applyFont="1" applyFill="1" applyBorder="1" applyAlignment="1">
      <alignment horizontal="right" vertical="center" wrapText="1"/>
    </xf>
    <xf numFmtId="167" fontId="14" fillId="2" borderId="2" xfId="2" applyNumberFormat="1" applyFont="1" applyFill="1" applyBorder="1" applyAlignment="1">
      <alignment horizontal="right" vertical="center" wrapText="1"/>
    </xf>
    <xf numFmtId="0" fontId="13" fillId="2" borderId="2" xfId="4" applyFont="1" applyFill="1" applyBorder="1"/>
    <xf numFmtId="37" fontId="14" fillId="2" borderId="2" xfId="2" applyNumberFormat="1" applyFont="1" applyFill="1" applyBorder="1" applyAlignment="1">
      <alignment horizontal="right" vertical="center" wrapText="1"/>
    </xf>
    <xf numFmtId="164" fontId="13" fillId="0" borderId="2" xfId="2" applyNumberFormat="1" applyFont="1" applyFill="1" applyBorder="1" applyAlignment="1">
      <alignment horizontal="right" vertical="center" wrapText="1"/>
    </xf>
    <xf numFmtId="167" fontId="14" fillId="2" borderId="0" xfId="2" applyNumberFormat="1" applyFont="1" applyFill="1" applyAlignment="1">
      <alignment horizontal="right" vertical="center" wrapText="1"/>
    </xf>
    <xf numFmtId="167" fontId="14" fillId="2" borderId="0" xfId="2" quotePrefix="1" applyNumberFormat="1" applyFont="1" applyFill="1" applyBorder="1" applyAlignment="1">
      <alignment horizontal="right" vertical="center" wrapText="1"/>
    </xf>
    <xf numFmtId="0" fontId="13" fillId="2" borderId="0" xfId="4" applyFont="1" applyFill="1"/>
    <xf numFmtId="37" fontId="14" fillId="2" borderId="0" xfId="2" quotePrefix="1" applyNumberFormat="1" applyFont="1" applyFill="1" applyBorder="1" applyAlignment="1">
      <alignment horizontal="right" vertical="center" wrapText="1"/>
    </xf>
    <xf numFmtId="3" fontId="14" fillId="2" borderId="0" xfId="2" quotePrefix="1" applyNumberFormat="1" applyFont="1" applyFill="1" applyAlignment="1">
      <alignment horizontal="right" vertical="center" wrapText="1"/>
    </xf>
    <xf numFmtId="0" fontId="16" fillId="2" borderId="2" xfId="4" applyFont="1" applyFill="1" applyBorder="1"/>
    <xf numFmtId="164" fontId="16" fillId="0" borderId="2" xfId="2" applyNumberFormat="1" applyFont="1" applyFill="1" applyBorder="1" applyAlignment="1">
      <alignment horizontal="right" vertical="center" wrapText="1"/>
    </xf>
    <xf numFmtId="3" fontId="14" fillId="2" borderId="2" xfId="2" applyNumberFormat="1" applyFont="1" applyFill="1" applyBorder="1" applyAlignment="1">
      <alignment horizontal="right" vertical="center" wrapText="1"/>
    </xf>
    <xf numFmtId="3" fontId="14" fillId="2" borderId="2" xfId="3" applyNumberFormat="1" applyFont="1" applyFill="1" applyBorder="1" applyAlignment="1">
      <alignment horizontal="right" vertical="center" wrapText="1"/>
    </xf>
    <xf numFmtId="164" fontId="13" fillId="2" borderId="2" xfId="2" applyNumberFormat="1" applyFont="1" applyFill="1" applyBorder="1" applyAlignment="1">
      <alignment horizontal="right" vertical="center" wrapText="1"/>
    </xf>
    <xf numFmtId="3" fontId="14" fillId="2" borderId="0" xfId="2" applyNumberFormat="1" applyFont="1" applyFill="1" applyBorder="1" applyAlignment="1">
      <alignment horizontal="right" vertical="center" wrapText="1"/>
    </xf>
    <xf numFmtId="3" fontId="14" fillId="2" borderId="0" xfId="3" applyNumberFormat="1" applyFont="1" applyFill="1" applyBorder="1" applyAlignment="1">
      <alignment horizontal="right" vertical="center" wrapText="1"/>
    </xf>
    <xf numFmtId="164" fontId="13" fillId="2" borderId="0" xfId="2" applyNumberFormat="1" applyFont="1" applyFill="1" applyAlignment="1">
      <alignment horizontal="right" vertical="center" wrapText="1"/>
    </xf>
    <xf numFmtId="164" fontId="13" fillId="0" borderId="0" xfId="2" applyNumberFormat="1" applyFont="1" applyFill="1" applyAlignment="1">
      <alignment horizontal="right"/>
    </xf>
    <xf numFmtId="3" fontId="13" fillId="2" borderId="0" xfId="4" applyNumberFormat="1" applyFont="1" applyFill="1"/>
    <xf numFmtId="3" fontId="17" fillId="0" borderId="0" xfId="2" applyNumberFormat="1" applyFont="1" applyFill="1" applyAlignment="1">
      <alignment horizontal="right" vertical="center" wrapText="1"/>
    </xf>
    <xf numFmtId="0" fontId="10" fillId="2" borderId="0" xfId="4" applyFont="1" applyFill="1" applyAlignment="1">
      <alignment horizontal="center" wrapText="1"/>
    </xf>
    <xf numFmtId="0" fontId="10" fillId="2" borderId="0" xfId="4" applyFont="1" applyFill="1"/>
    <xf numFmtId="14" fontId="17" fillId="0" borderId="0" xfId="2" applyNumberFormat="1" applyFont="1" applyFill="1" applyAlignment="1">
      <alignment horizontal="right" vertical="center" wrapText="1"/>
    </xf>
    <xf numFmtId="3" fontId="17" fillId="0" borderId="0" xfId="2" applyNumberFormat="1" applyFont="1" applyFill="1" applyAlignment="1">
      <alignment horizontal="center" vertical="center" wrapText="1"/>
    </xf>
    <xf numFmtId="0" fontId="14" fillId="0" borderId="0" xfId="4" applyFont="1"/>
    <xf numFmtId="3" fontId="15" fillId="0" borderId="3" xfId="4" applyNumberFormat="1" applyFont="1" applyBorder="1"/>
    <xf numFmtId="3" fontId="15" fillId="2" borderId="3" xfId="4" applyNumberFormat="1" applyFont="1" applyFill="1" applyBorder="1"/>
    <xf numFmtId="3" fontId="15" fillId="0" borderId="1" xfId="4" applyNumberFormat="1" applyFont="1" applyBorder="1"/>
    <xf numFmtId="3" fontId="15" fillId="2" borderId="1" xfId="4" applyNumberFormat="1" applyFont="1" applyFill="1" applyBorder="1"/>
    <xf numFmtId="0" fontId="15" fillId="0" borderId="0" xfId="4" applyFont="1"/>
    <xf numFmtId="0" fontId="15" fillId="2" borderId="0" xfId="4" applyFont="1" applyFill="1"/>
    <xf numFmtId="0" fontId="14" fillId="2" borderId="0" xfId="4" applyFont="1" applyFill="1"/>
    <xf numFmtId="3" fontId="14" fillId="0" borderId="0" xfId="4" applyNumberFormat="1" applyFont="1"/>
    <xf numFmtId="3" fontId="14" fillId="2" borderId="0" xfId="4" applyNumberFormat="1" applyFont="1" applyFill="1"/>
    <xf numFmtId="3" fontId="15" fillId="0" borderId="5" xfId="4" applyNumberFormat="1" applyFont="1" applyBorder="1"/>
    <xf numFmtId="3" fontId="15" fillId="2" borderId="5" xfId="4" applyNumberFormat="1" applyFont="1" applyFill="1" applyBorder="1"/>
    <xf numFmtId="0" fontId="15" fillId="0" borderId="0" xfId="4" applyFont="1" applyAlignment="1">
      <alignment horizontal="center"/>
    </xf>
    <xf numFmtId="14" fontId="15" fillId="0" borderId="0" xfId="4" applyNumberFormat="1" applyFont="1" applyAlignment="1">
      <alignment horizontal="center"/>
    </xf>
    <xf numFmtId="0" fontId="14" fillId="0" borderId="0" xfId="4" applyFont="1" applyAlignment="1"/>
    <xf numFmtId="0" fontId="14" fillId="0" borderId="0" xfId="4" applyFont="1" applyAlignment="1">
      <alignment wrapText="1"/>
    </xf>
    <xf numFmtId="164" fontId="14" fillId="0" borderId="0" xfId="2" applyNumberFormat="1" applyFont="1" applyFill="1" applyAlignment="1"/>
    <xf numFmtId="164" fontId="14" fillId="0" borderId="0" xfId="2" applyNumberFormat="1" applyFont="1" applyFill="1" applyAlignment="1">
      <alignment horizontal="center" wrapText="1"/>
    </xf>
    <xf numFmtId="164" fontId="14" fillId="0" borderId="0" xfId="2" applyNumberFormat="1" applyFont="1" applyFill="1" applyAlignment="1">
      <alignment horizontal="center" wrapText="1"/>
    </xf>
    <xf numFmtId="0" fontId="15" fillId="0" borderId="0" xfId="4" applyFont="1" applyAlignment="1">
      <alignment horizontal="center"/>
    </xf>
    <xf numFmtId="164" fontId="16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 vertical="center" wrapText="1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8" fillId="2" borderId="0" xfId="2" applyNumberFormat="1" applyFont="1" applyFill="1" applyAlignment="1">
      <alignment horizontal="center" vertical="center" wrapText="1"/>
    </xf>
    <xf numFmtId="164" fontId="8" fillId="2" borderId="0" xfId="2" applyNumberFormat="1" applyFont="1" applyFill="1" applyAlignment="1" applyProtection="1">
      <alignment horizontal="center" vertical="center"/>
      <protection locked="0"/>
    </xf>
  </cellXfs>
  <cellStyles count="5">
    <cellStyle name="Comma" xfId="1" builtinId="3"/>
    <cellStyle name="Comma 2" xfId="3"/>
    <cellStyle name="Normal" xfId="0" builtinId="0"/>
    <cellStyle name="Normal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I13" sqref="I13"/>
    </sheetView>
  </sheetViews>
  <sheetFormatPr defaultColWidth="10" defaultRowHeight="14.25" x14ac:dyDescent="0.2"/>
  <cols>
    <col min="1" max="1" width="32.28515625" style="91" customWidth="1"/>
    <col min="2" max="2" width="6.28515625" style="91" customWidth="1"/>
    <col min="3" max="3" width="16.85546875" style="91" customWidth="1"/>
    <col min="4" max="4" width="15.42578125" style="91" customWidth="1"/>
    <col min="5" max="16384" width="10" style="91"/>
  </cols>
  <sheetData>
    <row r="1" spans="1:8" ht="13.9" customHeight="1" x14ac:dyDescent="0.2">
      <c r="A1" s="109" t="s">
        <v>78</v>
      </c>
      <c r="B1" s="109"/>
      <c r="C1" s="109"/>
      <c r="D1" s="109"/>
      <c r="E1" s="107"/>
      <c r="F1" s="107"/>
      <c r="G1" s="107"/>
      <c r="H1" s="107"/>
    </row>
    <row r="2" spans="1:8" ht="13.9" customHeight="1" x14ac:dyDescent="0.2">
      <c r="A2" s="108"/>
      <c r="B2" s="108"/>
      <c r="C2" s="108"/>
      <c r="D2" s="108"/>
      <c r="E2" s="107"/>
      <c r="F2" s="107"/>
      <c r="G2" s="107"/>
      <c r="H2" s="107"/>
    </row>
    <row r="3" spans="1:8" x14ac:dyDescent="0.2">
      <c r="A3" s="110" t="s">
        <v>109</v>
      </c>
      <c r="B3" s="110"/>
      <c r="C3" s="110"/>
      <c r="D3" s="110"/>
      <c r="E3" s="106"/>
      <c r="F3" s="106"/>
    </row>
    <row r="4" spans="1:8" x14ac:dyDescent="0.2">
      <c r="A4" s="110" t="s">
        <v>108</v>
      </c>
      <c r="B4" s="110"/>
      <c r="C4" s="110"/>
      <c r="D4" s="110"/>
      <c r="E4" s="106"/>
      <c r="F4" s="106"/>
    </row>
    <row r="5" spans="1:8" x14ac:dyDescent="0.2">
      <c r="A5" s="105"/>
      <c r="B5" s="105"/>
      <c r="C5" s="105"/>
      <c r="D5" s="105"/>
    </row>
    <row r="6" spans="1:8" x14ac:dyDescent="0.2">
      <c r="C6" s="104">
        <v>42916</v>
      </c>
      <c r="D6" s="104">
        <v>42735</v>
      </c>
    </row>
    <row r="7" spans="1:8" x14ac:dyDescent="0.2">
      <c r="C7" s="103" t="s">
        <v>20</v>
      </c>
      <c r="D7" s="103" t="s">
        <v>20</v>
      </c>
    </row>
    <row r="9" spans="1:8" x14ac:dyDescent="0.2">
      <c r="A9" s="91" t="s">
        <v>107</v>
      </c>
    </row>
    <row r="10" spans="1:8" x14ac:dyDescent="0.2">
      <c r="A10" s="91" t="s">
        <v>106</v>
      </c>
      <c r="C10" s="100">
        <v>6485</v>
      </c>
      <c r="D10" s="99">
        <v>6542</v>
      </c>
    </row>
    <row r="11" spans="1:8" x14ac:dyDescent="0.2">
      <c r="A11" s="91" t="s">
        <v>105</v>
      </c>
      <c r="C11" s="100">
        <v>54135</v>
      </c>
      <c r="D11" s="99">
        <v>54701</v>
      </c>
    </row>
    <row r="12" spans="1:8" x14ac:dyDescent="0.2">
      <c r="A12" s="91" t="s">
        <v>104</v>
      </c>
      <c r="C12" s="95">
        <f>SUM(C10:C11)</f>
        <v>60620</v>
      </c>
      <c r="D12" s="94">
        <v>61243</v>
      </c>
    </row>
    <row r="13" spans="1:8" x14ac:dyDescent="0.2">
      <c r="C13" s="98"/>
    </row>
    <row r="14" spans="1:8" x14ac:dyDescent="0.2">
      <c r="A14" s="91" t="s">
        <v>103</v>
      </c>
      <c r="C14" s="98"/>
    </row>
    <row r="15" spans="1:8" x14ac:dyDescent="0.2">
      <c r="A15" s="91" t="s">
        <v>102</v>
      </c>
      <c r="C15" s="98">
        <v>50</v>
      </c>
      <c r="D15" s="91">
        <v>39</v>
      </c>
    </row>
    <row r="16" spans="1:8" x14ac:dyDescent="0.2">
      <c r="A16" s="91" t="s">
        <v>101</v>
      </c>
      <c r="C16" s="100">
        <v>1728</v>
      </c>
      <c r="D16" s="99">
        <v>1806</v>
      </c>
    </row>
    <row r="17" spans="1:4" x14ac:dyDescent="0.2">
      <c r="A17" s="91" t="s">
        <v>100</v>
      </c>
      <c r="C17" s="100">
        <v>20745</v>
      </c>
      <c r="D17" s="99">
        <v>22294</v>
      </c>
    </row>
    <row r="18" spans="1:4" x14ac:dyDescent="0.2">
      <c r="A18" s="91" t="s">
        <v>99</v>
      </c>
      <c r="C18" s="98">
        <v>148</v>
      </c>
      <c r="D18" s="91">
        <v>21</v>
      </c>
    </row>
    <row r="19" spans="1:4" x14ac:dyDescent="0.2">
      <c r="A19" s="91" t="s">
        <v>98</v>
      </c>
      <c r="C19" s="102">
        <f>SUM(C15:C18)</f>
        <v>22671</v>
      </c>
      <c r="D19" s="101">
        <v>24160</v>
      </c>
    </row>
    <row r="20" spans="1:4" ht="15" thickBot="1" x14ac:dyDescent="0.25">
      <c r="A20" s="91" t="s">
        <v>97</v>
      </c>
      <c r="C20" s="93">
        <f>C12+C19</f>
        <v>83291</v>
      </c>
      <c r="D20" s="92">
        <v>85403</v>
      </c>
    </row>
    <row r="21" spans="1:4" ht="15" thickTop="1" x14ac:dyDescent="0.2">
      <c r="C21" s="98"/>
    </row>
    <row r="22" spans="1:4" x14ac:dyDescent="0.2">
      <c r="A22" s="91" t="s">
        <v>96</v>
      </c>
      <c r="C22" s="98"/>
    </row>
    <row r="23" spans="1:4" x14ac:dyDescent="0.2">
      <c r="A23" s="91" t="s">
        <v>95</v>
      </c>
      <c r="C23" s="100">
        <v>72065</v>
      </c>
      <c r="D23" s="99">
        <v>72065</v>
      </c>
    </row>
    <row r="24" spans="1:4" x14ac:dyDescent="0.2">
      <c r="A24" s="91" t="s">
        <v>94</v>
      </c>
      <c r="C24" s="100">
        <v>8103</v>
      </c>
      <c r="D24" s="99">
        <v>5428</v>
      </c>
    </row>
    <row r="25" spans="1:4" x14ac:dyDescent="0.2">
      <c r="A25" s="91" t="s">
        <v>93</v>
      </c>
      <c r="C25" s="100">
        <v>921</v>
      </c>
      <c r="D25" s="99">
        <v>5361</v>
      </c>
    </row>
    <row r="26" spans="1:4" x14ac:dyDescent="0.2">
      <c r="A26" s="91" t="s">
        <v>92</v>
      </c>
      <c r="C26" s="95">
        <f>SUM(C23:C25)</f>
        <v>81089</v>
      </c>
      <c r="D26" s="94">
        <v>82854</v>
      </c>
    </row>
    <row r="27" spans="1:4" x14ac:dyDescent="0.2">
      <c r="C27" s="100"/>
    </row>
    <row r="28" spans="1:4" x14ac:dyDescent="0.2">
      <c r="A28" s="91" t="s">
        <v>91</v>
      </c>
      <c r="C28" s="98"/>
    </row>
    <row r="29" spans="1:4" x14ac:dyDescent="0.2">
      <c r="A29" s="91" t="s">
        <v>90</v>
      </c>
      <c r="C29" s="100">
        <v>1026</v>
      </c>
      <c r="D29" s="99">
        <v>1026</v>
      </c>
    </row>
    <row r="30" spans="1:4" x14ac:dyDescent="0.2">
      <c r="A30" s="91" t="s">
        <v>89</v>
      </c>
      <c r="C30" s="98">
        <v>340</v>
      </c>
      <c r="D30" s="91">
        <v>602</v>
      </c>
    </row>
    <row r="31" spans="1:4" x14ac:dyDescent="0.2">
      <c r="A31" s="91" t="s">
        <v>88</v>
      </c>
      <c r="C31" s="98">
        <v>379</v>
      </c>
      <c r="D31" s="91">
        <v>358</v>
      </c>
    </row>
    <row r="32" spans="1:4" x14ac:dyDescent="0.2">
      <c r="A32" s="91" t="s">
        <v>87</v>
      </c>
      <c r="C32" s="95">
        <f>SUM(C29:C31)</f>
        <v>1745</v>
      </c>
      <c r="D32" s="94">
        <v>1986</v>
      </c>
    </row>
    <row r="33" spans="1:5" x14ac:dyDescent="0.2">
      <c r="C33" s="98"/>
    </row>
    <row r="34" spans="1:5" x14ac:dyDescent="0.2">
      <c r="A34" s="91" t="s">
        <v>86</v>
      </c>
      <c r="C34" s="97">
        <v>457</v>
      </c>
      <c r="D34" s="96">
        <v>563</v>
      </c>
    </row>
    <row r="35" spans="1:5" x14ac:dyDescent="0.2">
      <c r="A35" s="91" t="s">
        <v>85</v>
      </c>
      <c r="C35" s="95">
        <f>C32+C34</f>
        <v>2202</v>
      </c>
      <c r="D35" s="94">
        <v>2549</v>
      </c>
    </row>
    <row r="36" spans="1:5" ht="15" thickBot="1" x14ac:dyDescent="0.25">
      <c r="A36" s="91" t="s">
        <v>84</v>
      </c>
      <c r="C36" s="93">
        <f>C26+C35</f>
        <v>83291</v>
      </c>
      <c r="D36" s="92">
        <v>85403</v>
      </c>
    </row>
    <row r="37" spans="1:5" ht="15" thickTop="1" x14ac:dyDescent="0.2"/>
    <row r="40" spans="1:5" x14ac:dyDescent="0.2">
      <c r="A40" s="91" t="s">
        <v>83</v>
      </c>
    </row>
    <row r="41" spans="1:5" x14ac:dyDescent="0.2">
      <c r="A41" s="91" t="s">
        <v>82</v>
      </c>
    </row>
    <row r="45" spans="1:5" x14ac:dyDescent="0.2">
      <c r="A45" s="91" t="s">
        <v>81</v>
      </c>
      <c r="E45" s="91" t="s">
        <v>80</v>
      </c>
    </row>
    <row r="46" spans="1:5" x14ac:dyDescent="0.2">
      <c r="A46" s="91" t="s">
        <v>79</v>
      </c>
    </row>
    <row r="51" spans="1:1" x14ac:dyDescent="0.2">
      <c r="A51" s="25" t="s">
        <v>110</v>
      </c>
    </row>
  </sheetData>
  <mergeCells count="3">
    <mergeCell ref="A1:D1"/>
    <mergeCell ref="A3:D3"/>
    <mergeCell ref="A4:D4"/>
  </mergeCell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3"/>
  <sheetViews>
    <sheetView topLeftCell="A19" workbookViewId="0">
      <selection activeCell="A43" sqref="A43"/>
    </sheetView>
  </sheetViews>
  <sheetFormatPr defaultColWidth="10" defaultRowHeight="14.25" x14ac:dyDescent="0.2"/>
  <cols>
    <col min="1" max="1" width="45.5703125" style="37" customWidth="1"/>
    <col min="2" max="2" width="14.5703125" style="37" hidden="1" customWidth="1"/>
    <col min="3" max="3" width="15.7109375" style="37" customWidth="1"/>
    <col min="4" max="4" width="11.42578125" style="37" hidden="1" customWidth="1"/>
    <col min="5" max="5" width="13.42578125" style="37" customWidth="1"/>
    <col min="6" max="6" width="11" style="36" hidden="1" customWidth="1"/>
    <col min="7" max="7" width="14" style="36" hidden="1" customWidth="1"/>
    <col min="8" max="8" width="14.42578125" style="36" hidden="1" customWidth="1"/>
    <col min="9" max="9" width="15.28515625" style="36" hidden="1" customWidth="1"/>
    <col min="10" max="10" width="16" style="36" hidden="1" customWidth="1"/>
    <col min="11" max="11" width="16.28515625" style="36" hidden="1" customWidth="1"/>
    <col min="12" max="12" width="15" style="36" hidden="1" customWidth="1"/>
    <col min="13" max="13" width="9.140625" style="36" hidden="1" customWidth="1"/>
    <col min="14" max="14" width="13.7109375" style="36" customWidth="1"/>
    <col min="15" max="15" width="10.5703125" style="36" customWidth="1"/>
    <col min="16" max="16" width="11.140625" style="36" customWidth="1"/>
    <col min="17" max="16384" width="10" style="36"/>
  </cols>
  <sheetData>
    <row r="1" spans="1:19" ht="15.75" customHeight="1" x14ac:dyDescent="0.2">
      <c r="A1" s="109" t="s">
        <v>78</v>
      </c>
      <c r="B1" s="109"/>
      <c r="C1" s="109"/>
      <c r="D1" s="109"/>
      <c r="E1" s="109"/>
      <c r="F1" s="109"/>
      <c r="G1" s="109"/>
      <c r="H1" s="109"/>
      <c r="I1" s="109"/>
    </row>
    <row r="2" spans="1:19" ht="25.5" customHeight="1" x14ac:dyDescent="0.2">
      <c r="A2" s="111" t="s">
        <v>0</v>
      </c>
      <c r="B2" s="111"/>
      <c r="C2" s="111"/>
      <c r="D2" s="111"/>
      <c r="E2" s="111"/>
      <c r="F2" s="111"/>
      <c r="G2" s="111"/>
      <c r="H2" s="111"/>
      <c r="I2" s="111"/>
    </row>
    <row r="3" spans="1:19" ht="18.75" customHeight="1" x14ac:dyDescent="0.2">
      <c r="A3" s="111" t="s">
        <v>77</v>
      </c>
      <c r="B3" s="111"/>
      <c r="C3" s="111"/>
      <c r="D3" s="111"/>
      <c r="E3" s="111"/>
      <c r="F3" s="111"/>
      <c r="G3" s="111"/>
      <c r="H3" s="111"/>
      <c r="I3" s="111"/>
    </row>
    <row r="4" spans="1:19" x14ac:dyDescent="0.2">
      <c r="A4" s="49"/>
      <c r="B4" s="49"/>
      <c r="C4" s="49"/>
      <c r="D4" s="49"/>
      <c r="E4" s="49"/>
      <c r="F4" s="86"/>
      <c r="G4" s="86"/>
      <c r="H4" s="86"/>
      <c r="I4" s="90"/>
    </row>
    <row r="5" spans="1:19" ht="14.45" customHeight="1" x14ac:dyDescent="0.2">
      <c r="A5" s="59"/>
      <c r="B5" s="59"/>
      <c r="C5" s="59"/>
      <c r="D5" s="59"/>
      <c r="E5" s="59"/>
      <c r="F5" s="86"/>
      <c r="G5" s="86"/>
      <c r="H5" s="86"/>
      <c r="I5" s="90"/>
      <c r="J5" s="86"/>
    </row>
    <row r="6" spans="1:19" ht="34.9" customHeight="1" x14ac:dyDescent="0.25">
      <c r="A6" s="59"/>
      <c r="B6" s="59"/>
      <c r="C6" s="89" t="s">
        <v>76</v>
      </c>
      <c r="D6" s="89" t="s">
        <v>73</v>
      </c>
      <c r="E6" s="89" t="s">
        <v>75</v>
      </c>
      <c r="F6" s="89" t="s">
        <v>74</v>
      </c>
      <c r="G6" s="86" t="s">
        <v>73</v>
      </c>
      <c r="H6" s="86" t="s">
        <v>72</v>
      </c>
      <c r="I6" s="86" t="s">
        <v>71</v>
      </c>
      <c r="J6" s="89" t="s">
        <v>70</v>
      </c>
      <c r="K6" s="88">
        <v>9.2014999999999993</v>
      </c>
      <c r="L6" s="87" t="s">
        <v>69</v>
      </c>
      <c r="M6" s="39"/>
      <c r="N6" s="39"/>
      <c r="O6" s="39"/>
      <c r="P6" s="39"/>
      <c r="Q6" s="39"/>
      <c r="R6" s="39"/>
      <c r="S6" s="39"/>
    </row>
    <row r="7" spans="1:19" x14ac:dyDescent="0.2">
      <c r="A7" s="59"/>
      <c r="B7" s="59"/>
      <c r="C7" s="59"/>
      <c r="D7" s="59"/>
      <c r="E7" s="59"/>
      <c r="F7" s="86" t="s">
        <v>20</v>
      </c>
      <c r="G7" s="86" t="s">
        <v>20</v>
      </c>
      <c r="H7" s="86" t="s">
        <v>20</v>
      </c>
      <c r="I7" s="86" t="s">
        <v>20</v>
      </c>
      <c r="J7" s="86" t="s">
        <v>20</v>
      </c>
      <c r="K7" s="86" t="s">
        <v>20</v>
      </c>
      <c r="L7" s="86" t="s">
        <v>20</v>
      </c>
      <c r="M7" s="39"/>
      <c r="N7" s="39"/>
      <c r="O7" s="39"/>
      <c r="P7" s="39"/>
      <c r="Q7" s="39"/>
      <c r="R7" s="39"/>
      <c r="S7" s="39"/>
    </row>
    <row r="8" spans="1:19" x14ac:dyDescent="0.2">
      <c r="A8" s="59"/>
      <c r="B8" s="59"/>
      <c r="C8" s="59"/>
      <c r="D8" s="59"/>
      <c r="E8" s="59"/>
      <c r="F8" s="56"/>
      <c r="G8" s="56"/>
      <c r="H8" s="56"/>
      <c r="I8" s="39"/>
      <c r="J8" s="56"/>
      <c r="K8" s="39"/>
      <c r="L8" s="39"/>
      <c r="M8" s="39"/>
      <c r="N8" s="41"/>
      <c r="O8" s="39"/>
      <c r="P8" s="39"/>
      <c r="Q8" s="39"/>
      <c r="R8" s="39"/>
      <c r="S8" s="39"/>
    </row>
    <row r="9" spans="1:19" x14ac:dyDescent="0.2">
      <c r="A9" s="59" t="s">
        <v>1</v>
      </c>
      <c r="B9" s="59"/>
      <c r="C9" s="83">
        <v>3912</v>
      </c>
      <c r="D9" s="56">
        <v>1987</v>
      </c>
      <c r="E9" s="83">
        <v>3971</v>
      </c>
      <c r="F9" s="81">
        <v>2253</v>
      </c>
      <c r="G9" s="56">
        <v>1987</v>
      </c>
      <c r="H9" s="56">
        <v>1984</v>
      </c>
      <c r="I9" s="85">
        <v>3893</v>
      </c>
      <c r="J9" s="56">
        <v>2113</v>
      </c>
      <c r="K9" s="39">
        <v>658</v>
      </c>
      <c r="L9" s="39">
        <v>1569</v>
      </c>
      <c r="M9" s="39"/>
      <c r="N9" s="62"/>
      <c r="O9" s="39"/>
      <c r="P9" s="39"/>
      <c r="Q9" s="39"/>
      <c r="R9" s="39"/>
      <c r="S9" s="39"/>
    </row>
    <row r="10" spans="1:19" x14ac:dyDescent="0.2">
      <c r="A10" s="59" t="s">
        <v>2</v>
      </c>
      <c r="B10" s="59"/>
      <c r="C10" s="80">
        <v>73</v>
      </c>
      <c r="D10" s="81">
        <v>125</v>
      </c>
      <c r="E10" s="80">
        <v>168</v>
      </c>
      <c r="F10" s="78">
        <v>17</v>
      </c>
      <c r="G10" s="78">
        <v>125</v>
      </c>
      <c r="H10" s="78">
        <v>41</v>
      </c>
      <c r="I10" s="68">
        <v>212</v>
      </c>
      <c r="J10" s="78">
        <v>54</v>
      </c>
      <c r="K10" s="39">
        <v>9</v>
      </c>
      <c r="L10" s="39">
        <v>12</v>
      </c>
      <c r="M10" s="39"/>
      <c r="N10" s="62"/>
      <c r="O10" s="39"/>
      <c r="P10" s="39"/>
      <c r="Q10" s="39"/>
      <c r="R10" s="39"/>
      <c r="S10" s="39"/>
    </row>
    <row r="11" spans="1:19" x14ac:dyDescent="0.2">
      <c r="A11" s="49" t="s">
        <v>3</v>
      </c>
      <c r="B11" s="49"/>
      <c r="C11" s="77">
        <f>SUM(C9:C10)</f>
        <v>3985</v>
      </c>
      <c r="D11" s="51">
        <f>SUM(D9:D10)</f>
        <v>2112</v>
      </c>
      <c r="E11" s="51">
        <f>SUM(E9:E10)</f>
        <v>4139</v>
      </c>
      <c r="F11" s="53">
        <f>SUM(F9:F10)</f>
        <v>2270</v>
      </c>
      <c r="G11" s="53">
        <v>2112</v>
      </c>
      <c r="H11" s="53">
        <v>2025</v>
      </c>
      <c r="I11" s="55">
        <f>SUM(I9:I10)</f>
        <v>4105</v>
      </c>
      <c r="J11" s="53">
        <f>SUM(J9:J10)</f>
        <v>2167</v>
      </c>
      <c r="K11" s="53">
        <f>SUM(K9:K10)</f>
        <v>667</v>
      </c>
      <c r="L11" s="53">
        <f>SUM(L9:L10)</f>
        <v>1581</v>
      </c>
      <c r="M11" s="39"/>
      <c r="N11" s="62"/>
      <c r="O11" s="39"/>
      <c r="P11" s="39"/>
      <c r="Q11" s="39"/>
      <c r="R11" s="39"/>
      <c r="S11" s="39"/>
    </row>
    <row r="12" spans="1:19" x14ac:dyDescent="0.2">
      <c r="A12" s="49"/>
      <c r="B12" s="49"/>
      <c r="C12" s="84"/>
      <c r="D12" s="56"/>
      <c r="E12" s="84"/>
      <c r="F12" s="56"/>
      <c r="G12" s="56"/>
      <c r="H12" s="56"/>
      <c r="I12" s="73"/>
      <c r="J12" s="56"/>
      <c r="K12" s="39"/>
      <c r="L12" s="39"/>
      <c r="M12" s="39"/>
      <c r="N12" s="41"/>
      <c r="O12" s="39"/>
      <c r="P12" s="39"/>
      <c r="Q12" s="39"/>
      <c r="R12" s="39"/>
      <c r="S12" s="39"/>
    </row>
    <row r="13" spans="1:19" x14ac:dyDescent="0.2">
      <c r="A13" s="49" t="s">
        <v>5</v>
      </c>
      <c r="B13" s="49"/>
      <c r="C13" s="84"/>
      <c r="D13" s="56"/>
      <c r="E13" s="84"/>
      <c r="F13" s="56"/>
      <c r="G13" s="56"/>
      <c r="H13" s="56"/>
      <c r="I13" s="73"/>
      <c r="J13" s="56"/>
      <c r="K13" s="39"/>
      <c r="L13" s="39"/>
      <c r="M13" s="39"/>
      <c r="N13" s="41"/>
      <c r="O13" s="39"/>
      <c r="P13" s="39"/>
      <c r="Q13" s="39"/>
      <c r="R13" s="39"/>
      <c r="S13" s="39"/>
    </row>
    <row r="14" spans="1:19" x14ac:dyDescent="0.2">
      <c r="A14" s="59" t="s">
        <v>6</v>
      </c>
      <c r="B14" s="59"/>
      <c r="C14" s="83">
        <v>374</v>
      </c>
      <c r="D14" s="56">
        <v>162</v>
      </c>
      <c r="E14" s="83">
        <v>416</v>
      </c>
      <c r="F14" s="82">
        <v>156</v>
      </c>
      <c r="G14" s="56">
        <v>162</v>
      </c>
      <c r="H14" s="56">
        <v>254</v>
      </c>
      <c r="I14" s="73">
        <v>593</v>
      </c>
      <c r="J14" s="56">
        <v>130</v>
      </c>
      <c r="K14" s="39">
        <v>15</v>
      </c>
      <c r="L14" s="39">
        <v>98</v>
      </c>
      <c r="M14" s="39"/>
      <c r="N14" s="62"/>
      <c r="O14" s="39"/>
      <c r="P14" s="39"/>
      <c r="Q14" s="39"/>
      <c r="R14" s="39"/>
      <c r="S14" s="39"/>
    </row>
    <row r="15" spans="1:19" x14ac:dyDescent="0.2">
      <c r="A15" s="59" t="s">
        <v>7</v>
      </c>
      <c r="B15" s="59"/>
      <c r="C15" s="83">
        <v>482</v>
      </c>
      <c r="D15" s="56">
        <v>254</v>
      </c>
      <c r="E15" s="83">
        <v>476</v>
      </c>
      <c r="F15" s="82">
        <v>254</v>
      </c>
      <c r="G15" s="39">
        <v>254</v>
      </c>
      <c r="H15" s="39">
        <v>222</v>
      </c>
      <c r="I15" s="73">
        <v>425</v>
      </c>
      <c r="J15" s="39">
        <v>231</v>
      </c>
      <c r="K15" s="39">
        <v>76</v>
      </c>
      <c r="L15" s="39">
        <v>180</v>
      </c>
      <c r="M15" s="39"/>
      <c r="N15" s="62"/>
      <c r="O15" s="39"/>
      <c r="P15" s="39"/>
      <c r="Q15" s="39"/>
      <c r="R15" s="39"/>
      <c r="S15" s="39"/>
    </row>
    <row r="16" spans="1:19" x14ac:dyDescent="0.2">
      <c r="A16" s="59" t="s">
        <v>8</v>
      </c>
      <c r="B16" s="59"/>
      <c r="C16" s="83">
        <v>955</v>
      </c>
      <c r="D16" s="56">
        <v>490</v>
      </c>
      <c r="E16" s="83">
        <v>909</v>
      </c>
      <c r="F16" s="81">
        <v>473</v>
      </c>
      <c r="G16" s="56">
        <v>490</v>
      </c>
      <c r="H16" s="56">
        <v>419</v>
      </c>
      <c r="I16" s="73">
        <v>979</v>
      </c>
      <c r="J16" s="56">
        <v>530</v>
      </c>
      <c r="K16" s="39">
        <v>219</v>
      </c>
      <c r="L16" s="39">
        <v>270</v>
      </c>
      <c r="M16" s="39"/>
      <c r="N16" s="62"/>
      <c r="O16" s="39"/>
      <c r="P16" s="39"/>
      <c r="Q16" s="39"/>
      <c r="R16" s="39"/>
      <c r="S16" s="39"/>
    </row>
    <row r="17" spans="1:19" x14ac:dyDescent="0.2">
      <c r="A17" s="59" t="s">
        <v>9</v>
      </c>
      <c r="B17" s="59"/>
      <c r="C17" s="83">
        <v>638</v>
      </c>
      <c r="D17" s="56">
        <v>334</v>
      </c>
      <c r="E17" s="83">
        <v>671</v>
      </c>
      <c r="F17" s="82">
        <v>335</v>
      </c>
      <c r="G17" s="56">
        <v>334</v>
      </c>
      <c r="H17" s="56">
        <v>337</v>
      </c>
      <c r="I17" s="73">
        <v>698</v>
      </c>
      <c r="J17" s="56">
        <v>346</v>
      </c>
      <c r="K17" s="39">
        <v>115</v>
      </c>
      <c r="L17" s="39">
        <v>223</v>
      </c>
      <c r="M17" s="39"/>
      <c r="N17" s="62"/>
      <c r="O17" s="39"/>
      <c r="P17" s="39"/>
      <c r="Q17" s="39"/>
      <c r="R17" s="39"/>
      <c r="S17" s="39"/>
    </row>
    <row r="18" spans="1:19" x14ac:dyDescent="0.2">
      <c r="A18" s="59" t="s">
        <v>10</v>
      </c>
      <c r="B18" s="59"/>
      <c r="C18" s="83">
        <v>178</v>
      </c>
      <c r="D18" s="56">
        <v>79</v>
      </c>
      <c r="E18" s="83">
        <v>170</v>
      </c>
      <c r="F18" s="82">
        <v>103</v>
      </c>
      <c r="G18" s="56">
        <v>80</v>
      </c>
      <c r="H18" s="56">
        <v>91</v>
      </c>
      <c r="I18" s="73">
        <v>188</v>
      </c>
      <c r="J18" s="56">
        <v>108</v>
      </c>
      <c r="K18" s="39">
        <v>30</v>
      </c>
      <c r="L18" s="39">
        <v>78</v>
      </c>
      <c r="M18" s="39"/>
      <c r="N18" s="62"/>
      <c r="O18" s="39"/>
      <c r="P18" s="39"/>
      <c r="Q18" s="39"/>
      <c r="R18" s="39"/>
      <c r="S18" s="39"/>
    </row>
    <row r="19" spans="1:19" x14ac:dyDescent="0.2">
      <c r="A19" s="59" t="s">
        <v>11</v>
      </c>
      <c r="B19" s="59"/>
      <c r="C19" s="80">
        <v>282</v>
      </c>
      <c r="D19" s="81">
        <v>156</v>
      </c>
      <c r="E19" s="80">
        <v>314</v>
      </c>
      <c r="F19" s="79">
        <v>129</v>
      </c>
      <c r="G19" s="78">
        <v>156</v>
      </c>
      <c r="H19" s="78">
        <v>158</v>
      </c>
      <c r="I19" s="68">
        <v>294</v>
      </c>
      <c r="J19" s="78">
        <v>170</v>
      </c>
      <c r="K19" s="39">
        <v>69</v>
      </c>
      <c r="L19" s="39">
        <v>91</v>
      </c>
      <c r="M19" s="39"/>
      <c r="N19" s="62"/>
      <c r="O19" s="39"/>
      <c r="P19" s="39"/>
      <c r="Q19" s="39"/>
      <c r="R19" s="39"/>
      <c r="S19" s="39"/>
    </row>
    <row r="20" spans="1:19" x14ac:dyDescent="0.2">
      <c r="A20" s="49" t="s">
        <v>12</v>
      </c>
      <c r="B20" s="49"/>
      <c r="C20" s="77">
        <f>SUM(C14:C19)</f>
        <v>2909</v>
      </c>
      <c r="D20" s="51">
        <f>SUM(D14:D19)</f>
        <v>1475</v>
      </c>
      <c r="E20" s="51">
        <f>SUM(E14:E19)</f>
        <v>2956</v>
      </c>
      <c r="F20" s="53">
        <f>SUM(F14:F19)</f>
        <v>1450</v>
      </c>
      <c r="G20" s="53">
        <f>SUM(G14:G19)</f>
        <v>1476</v>
      </c>
      <c r="H20" s="53">
        <v>1481</v>
      </c>
      <c r="I20" s="76">
        <f>SUM(I14:I19)</f>
        <v>3177</v>
      </c>
      <c r="J20" s="53">
        <f>SUM(J14:J19)</f>
        <v>1515</v>
      </c>
      <c r="K20" s="53">
        <f>SUM(K14:K19)</f>
        <v>524</v>
      </c>
      <c r="L20" s="53">
        <f>SUM(L14:L19)</f>
        <v>940</v>
      </c>
      <c r="M20" s="39"/>
      <c r="N20" s="62"/>
      <c r="O20" s="39"/>
      <c r="P20" s="39"/>
      <c r="Q20" s="39"/>
      <c r="R20" s="39"/>
      <c r="S20" s="39"/>
    </row>
    <row r="21" spans="1:19" x14ac:dyDescent="0.2">
      <c r="A21" s="59"/>
      <c r="B21" s="59"/>
      <c r="C21" s="58"/>
      <c r="D21" s="56"/>
      <c r="E21" s="58"/>
      <c r="F21" s="56"/>
      <c r="G21" s="56"/>
      <c r="H21" s="56"/>
      <c r="I21" s="73"/>
      <c r="J21" s="56"/>
      <c r="K21" s="39"/>
      <c r="L21" s="39"/>
      <c r="M21" s="39"/>
      <c r="N21" s="41"/>
      <c r="O21" s="39"/>
      <c r="P21" s="39"/>
      <c r="Q21" s="39"/>
      <c r="R21" s="39"/>
      <c r="S21" s="39"/>
    </row>
    <row r="22" spans="1:19" x14ac:dyDescent="0.2">
      <c r="A22" s="49" t="s">
        <v>4</v>
      </c>
      <c r="B22" s="49"/>
      <c r="C22" s="58"/>
      <c r="D22" s="56"/>
      <c r="E22" s="58"/>
      <c r="F22" s="56"/>
      <c r="G22" s="56"/>
      <c r="H22" s="56"/>
      <c r="I22" s="73"/>
      <c r="J22" s="56"/>
      <c r="K22" s="39"/>
      <c r="L22" s="39"/>
      <c r="M22" s="39"/>
      <c r="N22" s="41"/>
      <c r="O22" s="39"/>
      <c r="P22" s="39"/>
      <c r="Q22" s="39"/>
      <c r="R22" s="39"/>
      <c r="S22" s="39"/>
    </row>
    <row r="23" spans="1:19" x14ac:dyDescent="0.2">
      <c r="A23" s="59" t="s">
        <v>68</v>
      </c>
      <c r="B23" s="59"/>
      <c r="C23" s="58">
        <v>33</v>
      </c>
      <c r="D23" s="56">
        <v>43</v>
      </c>
      <c r="E23" s="58">
        <v>56</v>
      </c>
      <c r="F23" s="56">
        <v>17</v>
      </c>
      <c r="G23" s="74">
        <v>43</v>
      </c>
      <c r="H23" s="74">
        <v>13</v>
      </c>
      <c r="I23" s="73">
        <v>111</v>
      </c>
      <c r="J23" s="72">
        <v>-26</v>
      </c>
      <c r="K23" s="39">
        <v>-29</v>
      </c>
      <c r="L23" s="39">
        <v>6</v>
      </c>
      <c r="M23" s="39"/>
      <c r="N23" s="62"/>
      <c r="O23" s="39"/>
      <c r="P23" s="39"/>
      <c r="Q23" s="39"/>
      <c r="R23" s="39"/>
      <c r="S23" s="39"/>
    </row>
    <row r="24" spans="1:19" x14ac:dyDescent="0.2">
      <c r="A24" s="59" t="s">
        <v>67</v>
      </c>
      <c r="B24" s="59"/>
      <c r="C24" s="58">
        <v>-84</v>
      </c>
      <c r="D24" s="72">
        <v>25</v>
      </c>
      <c r="E24" s="58">
        <v>-16</v>
      </c>
      <c r="F24" s="75">
        <v>-3</v>
      </c>
      <c r="G24" s="74">
        <v>25</v>
      </c>
      <c r="H24" s="74">
        <v>-41</v>
      </c>
      <c r="I24" s="73">
        <v>65</v>
      </c>
      <c r="J24" s="72"/>
      <c r="K24" s="39">
        <v>1</v>
      </c>
      <c r="L24" s="39"/>
      <c r="M24" s="39"/>
      <c r="N24" s="62"/>
      <c r="O24" s="39"/>
      <c r="P24" s="39"/>
      <c r="Q24" s="39"/>
      <c r="R24" s="39"/>
      <c r="S24" s="39"/>
    </row>
    <row r="25" spans="1:19" x14ac:dyDescent="0.2">
      <c r="A25" s="59" t="s">
        <v>66</v>
      </c>
      <c r="B25" s="59"/>
      <c r="C25" s="70">
        <v>-2</v>
      </c>
      <c r="D25" s="71">
        <v>-1</v>
      </c>
      <c r="E25" s="70">
        <v>-2</v>
      </c>
      <c r="F25" s="65">
        <v>-1</v>
      </c>
      <c r="G25" s="69">
        <v>-1</v>
      </c>
      <c r="H25" s="69">
        <v>-1</v>
      </c>
      <c r="I25" s="68">
        <v>-2</v>
      </c>
      <c r="J25" s="67">
        <v>-1</v>
      </c>
      <c r="K25" s="39"/>
      <c r="L25" s="67">
        <v>-1</v>
      </c>
      <c r="M25" s="39"/>
      <c r="N25" s="62"/>
      <c r="O25" s="39"/>
      <c r="P25" s="39"/>
      <c r="Q25" s="39"/>
      <c r="R25" s="39"/>
      <c r="S25" s="39"/>
    </row>
    <row r="26" spans="1:19" x14ac:dyDescent="0.2">
      <c r="A26" s="49" t="s">
        <v>56</v>
      </c>
      <c r="B26" s="49"/>
      <c r="C26" s="66">
        <f>SUM(C23:C25)</f>
        <v>-53</v>
      </c>
      <c r="D26" s="51">
        <f>SUM(D23:D25)</f>
        <v>67</v>
      </c>
      <c r="E26" s="66">
        <f>SUM(E23:E25)</f>
        <v>38</v>
      </c>
      <c r="F26" s="65">
        <f>SUM(F23:F25)</f>
        <v>13</v>
      </c>
      <c r="G26" s="65">
        <v>67</v>
      </c>
      <c r="H26" s="65">
        <v>-29</v>
      </c>
      <c r="I26" s="64">
        <f>SUM(I23:I25)</f>
        <v>174</v>
      </c>
      <c r="J26" s="63">
        <v>-27</v>
      </c>
      <c r="K26" s="63">
        <v>-28</v>
      </c>
      <c r="L26" s="39">
        <f>SUM(L23:L25)</f>
        <v>5</v>
      </c>
      <c r="M26" s="39"/>
      <c r="N26" s="62"/>
      <c r="O26" s="39"/>
      <c r="P26" s="39"/>
      <c r="Q26" s="39"/>
      <c r="R26" s="39"/>
      <c r="S26" s="39"/>
    </row>
    <row r="27" spans="1:19" x14ac:dyDescent="0.2">
      <c r="A27" s="49"/>
      <c r="B27" s="49"/>
      <c r="C27" s="58"/>
      <c r="D27" s="60"/>
      <c r="E27" s="58"/>
      <c r="F27" s="60"/>
      <c r="G27" s="60"/>
      <c r="H27" s="60"/>
      <c r="I27" s="61"/>
      <c r="J27" s="60"/>
      <c r="K27" s="39"/>
      <c r="L27" s="39"/>
      <c r="M27" s="39"/>
      <c r="N27" s="41"/>
      <c r="O27" s="39"/>
      <c r="P27" s="39"/>
      <c r="Q27" s="39"/>
      <c r="R27" s="39"/>
      <c r="S27" s="39"/>
    </row>
    <row r="28" spans="1:19" ht="13.15" customHeight="1" x14ac:dyDescent="0.2">
      <c r="A28" s="59"/>
      <c r="B28" s="59"/>
      <c r="C28" s="58"/>
      <c r="D28" s="50"/>
      <c r="E28" s="58"/>
      <c r="F28" s="56"/>
      <c r="G28" s="56"/>
      <c r="H28" s="56"/>
      <c r="I28" s="57"/>
      <c r="J28" s="56"/>
      <c r="N28" s="43"/>
    </row>
    <row r="29" spans="1:19" x14ac:dyDescent="0.2">
      <c r="A29" s="49" t="s">
        <v>13</v>
      </c>
      <c r="B29" s="49"/>
      <c r="C29" s="53">
        <f>C11-C20+C26</f>
        <v>1023</v>
      </c>
      <c r="D29" s="53">
        <v>704</v>
      </c>
      <c r="E29" s="53">
        <f>E11-E20+E26</f>
        <v>1221</v>
      </c>
      <c r="F29" s="53" t="e">
        <f>F11-F20+F26+#REF!</f>
        <v>#REF!</v>
      </c>
      <c r="G29" s="53">
        <f>G11-G20+G26</f>
        <v>703</v>
      </c>
      <c r="H29" s="53">
        <v>517</v>
      </c>
      <c r="I29" s="55">
        <v>1103</v>
      </c>
      <c r="J29" s="53" t="e">
        <f>#REF!+J26+J11-J20</f>
        <v>#REF!</v>
      </c>
      <c r="K29" s="53" t="e">
        <f>#REF!+K26+K11-K20</f>
        <v>#REF!</v>
      </c>
      <c r="L29" s="53" t="e">
        <f>#REF!+L26+L11-L20</f>
        <v>#REF!</v>
      </c>
      <c r="N29" s="50"/>
    </row>
    <row r="30" spans="1:19" ht="15" customHeight="1" x14ac:dyDescent="0.2">
      <c r="A30" s="49" t="s">
        <v>14</v>
      </c>
      <c r="B30" s="49"/>
      <c r="C30" s="54">
        <v>102</v>
      </c>
      <c r="D30" s="53">
        <v>70</v>
      </c>
      <c r="E30" s="54">
        <v>122</v>
      </c>
      <c r="F30" s="53">
        <v>84</v>
      </c>
      <c r="G30" s="51">
        <v>70</v>
      </c>
      <c r="H30" s="51">
        <v>52</v>
      </c>
      <c r="I30" s="52">
        <v>110</v>
      </c>
      <c r="J30" s="51">
        <v>62</v>
      </c>
      <c r="N30" s="50"/>
    </row>
    <row r="31" spans="1:19" ht="15" thickBot="1" x14ac:dyDescent="0.25">
      <c r="A31" s="49" t="s">
        <v>15</v>
      </c>
      <c r="B31" s="49"/>
      <c r="C31" s="48">
        <f>C29-C30</f>
        <v>921</v>
      </c>
      <c r="D31" s="46">
        <v>634</v>
      </c>
      <c r="E31" s="48">
        <f t="shared" ref="E31:J31" si="0">E29-E30</f>
        <v>1099</v>
      </c>
      <c r="F31" s="46" t="e">
        <f t="shared" si="0"/>
        <v>#REF!</v>
      </c>
      <c r="G31" s="46">
        <f t="shared" si="0"/>
        <v>633</v>
      </c>
      <c r="H31" s="46">
        <f t="shared" si="0"/>
        <v>465</v>
      </c>
      <c r="I31" s="47">
        <f t="shared" si="0"/>
        <v>993</v>
      </c>
      <c r="J31" s="46" t="e">
        <f t="shared" si="0"/>
        <v>#REF!</v>
      </c>
      <c r="N31" s="45"/>
    </row>
    <row r="32" spans="1:19" ht="15" thickTop="1" x14ac:dyDescent="0.2">
      <c r="C32" s="44"/>
      <c r="D32" s="7"/>
      <c r="E32" s="44"/>
      <c r="N32" s="43"/>
    </row>
    <row r="33" spans="1:8" s="39" customFormat="1" x14ac:dyDescent="0.2">
      <c r="A33" s="42"/>
      <c r="B33" s="42"/>
      <c r="C33" s="42"/>
      <c r="D33" s="42"/>
      <c r="E33" s="42"/>
      <c r="F33" s="41"/>
      <c r="G33" s="41"/>
      <c r="H33" s="40"/>
    </row>
    <row r="36" spans="1:8" x14ac:dyDescent="0.2">
      <c r="A36" s="38" t="s">
        <v>16</v>
      </c>
      <c r="B36" s="38"/>
      <c r="C36" s="38"/>
      <c r="D36" s="38"/>
      <c r="E36" s="38"/>
    </row>
    <row r="37" spans="1:8" x14ac:dyDescent="0.2">
      <c r="A37" s="38" t="s">
        <v>17</v>
      </c>
      <c r="B37" s="38"/>
      <c r="C37" s="38"/>
      <c r="D37" s="38"/>
      <c r="E37" s="38"/>
    </row>
    <row r="38" spans="1:8" x14ac:dyDescent="0.2">
      <c r="A38" s="38"/>
      <c r="B38" s="38"/>
      <c r="C38" s="38"/>
      <c r="D38" s="38"/>
      <c r="E38" s="38"/>
    </row>
    <row r="39" spans="1:8" x14ac:dyDescent="0.2">
      <c r="A39" s="38"/>
      <c r="B39" s="38"/>
      <c r="C39" s="38"/>
      <c r="D39" s="38"/>
      <c r="E39" s="38"/>
    </row>
    <row r="40" spans="1:8" x14ac:dyDescent="0.2">
      <c r="A40" s="38" t="s">
        <v>18</v>
      </c>
      <c r="B40" s="38"/>
      <c r="C40" s="38"/>
      <c r="D40" s="38"/>
      <c r="E40" s="38"/>
    </row>
    <row r="41" spans="1:8" x14ac:dyDescent="0.2">
      <c r="A41" s="38" t="s">
        <v>19</v>
      </c>
      <c r="B41" s="38"/>
      <c r="C41" s="38"/>
      <c r="D41" s="38"/>
      <c r="E41" s="38"/>
    </row>
    <row r="42" spans="1:8" x14ac:dyDescent="0.2">
      <c r="A42" s="38"/>
      <c r="B42" s="38"/>
      <c r="C42" s="38"/>
      <c r="D42" s="38"/>
      <c r="E42" s="38"/>
    </row>
    <row r="43" spans="1:8" x14ac:dyDescent="0.2">
      <c r="A43" s="25" t="s">
        <v>110</v>
      </c>
      <c r="B43" s="38"/>
      <c r="C43" s="38"/>
      <c r="D43" s="38"/>
      <c r="E43" s="38"/>
    </row>
  </sheetData>
  <mergeCells count="3">
    <mergeCell ref="A1:I1"/>
    <mergeCell ref="A2:I2"/>
    <mergeCell ref="A3:I3"/>
  </mergeCell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I17" sqref="I17"/>
    </sheetView>
  </sheetViews>
  <sheetFormatPr defaultRowHeight="14.25" x14ac:dyDescent="0.25"/>
  <cols>
    <col min="1" max="1" width="31.5703125" style="2" customWidth="1"/>
    <col min="2" max="2" width="12.42578125" style="3" customWidth="1"/>
    <col min="3" max="3" width="12.5703125" style="3" customWidth="1"/>
    <col min="4" max="4" width="12" style="3" customWidth="1"/>
    <col min="5" max="5" width="15.28515625" style="4" customWidth="1"/>
    <col min="6" max="8" width="9.140625" style="2"/>
    <col min="9" max="9" width="13" style="2" customWidth="1"/>
    <col min="10" max="16384" width="9.140625" style="2"/>
  </cols>
  <sheetData>
    <row r="1" spans="1:7" ht="16.5" customHeight="1" x14ac:dyDescent="0.25">
      <c r="A1" s="112" t="s">
        <v>21</v>
      </c>
      <c r="B1" s="112"/>
      <c r="C1" s="112"/>
      <c r="D1" s="112"/>
      <c r="E1" s="112"/>
      <c r="F1" s="27"/>
      <c r="G1" s="27"/>
    </row>
    <row r="2" spans="1:7" x14ac:dyDescent="0.25">
      <c r="A2" s="113" t="s">
        <v>64</v>
      </c>
      <c r="B2" s="113"/>
      <c r="C2" s="113"/>
      <c r="D2" s="113"/>
      <c r="E2" s="113"/>
      <c r="F2" s="27"/>
      <c r="G2" s="27"/>
    </row>
    <row r="3" spans="1:7" x14ac:dyDescent="0.25">
      <c r="A3" s="28"/>
      <c r="B3" s="29"/>
      <c r="C3" s="29"/>
      <c r="D3" s="29"/>
      <c r="E3" s="29"/>
    </row>
    <row r="4" spans="1:7" ht="15.75" customHeight="1" x14ac:dyDescent="0.25"/>
    <row r="5" spans="1:7" s="12" customFormat="1" ht="17.25" customHeight="1" x14ac:dyDescent="0.25">
      <c r="A5" s="30"/>
      <c r="B5" s="31" t="s">
        <v>22</v>
      </c>
      <c r="C5" s="31" t="s">
        <v>23</v>
      </c>
      <c r="D5" s="11" t="s">
        <v>24</v>
      </c>
      <c r="E5" s="11" t="s">
        <v>25</v>
      </c>
    </row>
    <row r="6" spans="1:7" x14ac:dyDescent="0.25">
      <c r="A6" s="32"/>
      <c r="B6" s="17" t="s">
        <v>26</v>
      </c>
      <c r="C6" s="17"/>
      <c r="D6" s="4" t="s">
        <v>27</v>
      </c>
    </row>
    <row r="7" spans="1:7" x14ac:dyDescent="0.25">
      <c r="A7" s="32"/>
      <c r="B7" s="4" t="s">
        <v>20</v>
      </c>
      <c r="C7" s="4" t="s">
        <v>20</v>
      </c>
      <c r="D7" s="4" t="s">
        <v>20</v>
      </c>
      <c r="E7" s="4" t="s">
        <v>20</v>
      </c>
    </row>
    <row r="8" spans="1:7" ht="11.25" customHeight="1" x14ac:dyDescent="0.25"/>
    <row r="9" spans="1:7" ht="15" thickBot="1" x14ac:dyDescent="0.3">
      <c r="A9" s="5" t="s">
        <v>61</v>
      </c>
      <c r="B9" s="6">
        <v>72065</v>
      </c>
      <c r="C9" s="6">
        <v>4500</v>
      </c>
      <c r="D9" s="6">
        <v>1855</v>
      </c>
      <c r="E9" s="6">
        <f>SUM(B9:D9)</f>
        <v>78420</v>
      </c>
    </row>
    <row r="10" spans="1:7" ht="15" thickTop="1" x14ac:dyDescent="0.25">
      <c r="A10" s="5"/>
      <c r="B10" s="7"/>
      <c r="C10" s="7"/>
      <c r="D10" s="7"/>
      <c r="E10" s="7"/>
    </row>
    <row r="11" spans="1:7" x14ac:dyDescent="0.25">
      <c r="A11" s="2" t="s">
        <v>28</v>
      </c>
      <c r="B11" s="3" t="s">
        <v>29</v>
      </c>
      <c r="C11" s="3">
        <v>1855</v>
      </c>
      <c r="D11" s="3">
        <v>-1855</v>
      </c>
      <c r="E11" s="9">
        <f>SUM(B11:D11)</f>
        <v>0</v>
      </c>
    </row>
    <row r="12" spans="1:7" x14ac:dyDescent="0.25">
      <c r="A12" s="2" t="s">
        <v>59</v>
      </c>
      <c r="B12" s="3" t="s">
        <v>52</v>
      </c>
      <c r="C12" s="3">
        <v>-927</v>
      </c>
      <c r="D12" s="3" t="s">
        <v>52</v>
      </c>
      <c r="E12" s="26">
        <f t="shared" ref="E12:E13" si="0">SUM(B12:D12)</f>
        <v>-927</v>
      </c>
    </row>
    <row r="13" spans="1:7" x14ac:dyDescent="0.25">
      <c r="A13" s="2" t="s">
        <v>30</v>
      </c>
      <c r="B13" s="3" t="s">
        <v>29</v>
      </c>
      <c r="C13" s="3" t="s">
        <v>29</v>
      </c>
      <c r="D13" s="3">
        <v>5361</v>
      </c>
      <c r="E13" s="26">
        <f t="shared" si="0"/>
        <v>5361</v>
      </c>
    </row>
    <row r="14" spans="1:7" ht="18.75" customHeight="1" thickBot="1" x14ac:dyDescent="0.3">
      <c r="A14" s="5" t="s">
        <v>62</v>
      </c>
      <c r="B14" s="6">
        <f>SUM(B9:B13)</f>
        <v>72065</v>
      </c>
      <c r="C14" s="6">
        <f t="shared" ref="C14:D14" si="1">SUM(C9:C13)</f>
        <v>5428</v>
      </c>
      <c r="D14" s="6">
        <f t="shared" si="1"/>
        <v>5361</v>
      </c>
      <c r="E14" s="6">
        <f>SUM(E9:E13)</f>
        <v>82854</v>
      </c>
    </row>
    <row r="15" spans="1:7" ht="15" thickTop="1" x14ac:dyDescent="0.25">
      <c r="A15" s="5"/>
      <c r="B15" s="7"/>
      <c r="C15" s="7"/>
      <c r="D15" s="7"/>
      <c r="E15" s="7"/>
    </row>
    <row r="16" spans="1:7" x14ac:dyDescent="0.25">
      <c r="A16" s="2" t="s">
        <v>28</v>
      </c>
      <c r="B16" s="3" t="s">
        <v>29</v>
      </c>
      <c r="C16" s="3">
        <v>5361</v>
      </c>
      <c r="D16" s="3">
        <v>-5361</v>
      </c>
      <c r="E16" s="9">
        <f>SUM(B16:D16)</f>
        <v>0</v>
      </c>
    </row>
    <row r="17" spans="1:5" x14ac:dyDescent="0.25">
      <c r="A17" s="2" t="s">
        <v>51</v>
      </c>
      <c r="B17" s="3" t="s">
        <v>52</v>
      </c>
      <c r="C17" s="3">
        <v>-2681</v>
      </c>
      <c r="D17" s="3" t="s">
        <v>52</v>
      </c>
      <c r="E17" s="8">
        <f>SUM(B17:D17)</f>
        <v>-2681</v>
      </c>
    </row>
    <row r="18" spans="1:5" x14ac:dyDescent="0.25">
      <c r="A18" s="2" t="s">
        <v>58</v>
      </c>
      <c r="C18" s="3">
        <v>-5</v>
      </c>
      <c r="E18" s="8">
        <f>SUM(B18:D18)</f>
        <v>-5</v>
      </c>
    </row>
    <row r="19" spans="1:5" x14ac:dyDescent="0.25">
      <c r="A19" s="2" t="s">
        <v>60</v>
      </c>
      <c r="B19" s="3" t="s">
        <v>29</v>
      </c>
      <c r="C19" s="3" t="s">
        <v>29</v>
      </c>
      <c r="D19" s="3">
        <v>921</v>
      </c>
      <c r="E19" s="8">
        <f t="shared" ref="E19" si="2">SUM(B19:D19)</f>
        <v>921</v>
      </c>
    </row>
    <row r="20" spans="1:5" ht="15" thickBot="1" x14ac:dyDescent="0.3">
      <c r="A20" s="5" t="s">
        <v>63</v>
      </c>
      <c r="B20" s="6">
        <f>SUM(B14:B19)</f>
        <v>72065</v>
      </c>
      <c r="C20" s="6">
        <f t="shared" ref="C20:D20" si="3">SUM(C14:C19)</f>
        <v>8103</v>
      </c>
      <c r="D20" s="6">
        <f t="shared" si="3"/>
        <v>921</v>
      </c>
      <c r="E20" s="6">
        <f>SUM(B20:D20)</f>
        <v>81089</v>
      </c>
    </row>
    <row r="21" spans="1:5" ht="15" thickTop="1" x14ac:dyDescent="0.25"/>
    <row r="25" spans="1:5" x14ac:dyDescent="0.2">
      <c r="A25" s="2" t="s">
        <v>16</v>
      </c>
      <c r="C25" s="10"/>
    </row>
    <row r="26" spans="1:5" x14ac:dyDescent="0.25">
      <c r="A26" s="2" t="s">
        <v>17</v>
      </c>
    </row>
    <row r="30" spans="1:5" x14ac:dyDescent="0.25">
      <c r="E30" s="3"/>
    </row>
    <row r="31" spans="1:5" x14ac:dyDescent="0.2">
      <c r="A31" s="2" t="s">
        <v>18</v>
      </c>
      <c r="B31" s="33"/>
      <c r="C31" s="1"/>
      <c r="D31" s="1"/>
      <c r="E31" s="1"/>
    </row>
    <row r="32" spans="1:5" x14ac:dyDescent="0.2">
      <c r="A32" s="2" t="s">
        <v>19</v>
      </c>
      <c r="B32" s="33"/>
      <c r="C32" s="1"/>
      <c r="D32" s="1"/>
      <c r="E32" s="1"/>
    </row>
    <row r="33" spans="1:5" x14ac:dyDescent="0.2">
      <c r="B33" s="33"/>
      <c r="C33" s="1"/>
      <c r="D33" s="1"/>
      <c r="E33" s="1"/>
    </row>
    <row r="38" spans="1:5" x14ac:dyDescent="0.2">
      <c r="A38" s="25" t="s">
        <v>110</v>
      </c>
    </row>
  </sheetData>
  <mergeCells count="2">
    <mergeCell ref="A1:E1"/>
    <mergeCell ref="A2:E2"/>
  </mergeCells>
  <printOptions verticalCentered="1"/>
  <pageMargins left="0.74803149606299213" right="0.74803149606299213" top="1.1023622047244095" bottom="0.78740157480314965" header="0.86614173228346458" footer="0.51181102362204722"/>
  <pageSetup paperSize="9" orientation="portrait" r:id="rId1"/>
  <headerFooter alignWithMargins="0">
    <oddHeader>&amp;C&amp;"+,Regular"&amp;12АГЕНЦИЯ ДИПЛОМАТИЧЕСКИ ИМОТИ В СТРАНАТА ЕООД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8"/>
  <sheetViews>
    <sheetView topLeftCell="A25" workbookViewId="0">
      <selection activeCell="H41" sqref="H41"/>
    </sheetView>
  </sheetViews>
  <sheetFormatPr defaultRowHeight="14.25" x14ac:dyDescent="0.25"/>
  <cols>
    <col min="1" max="1" width="54" style="2" customWidth="1"/>
    <col min="2" max="2" width="19" style="2" customWidth="1"/>
    <col min="3" max="3" width="17.28515625" style="2" customWidth="1"/>
    <col min="4" max="4" width="15.42578125" style="3" hidden="1" customWidth="1"/>
    <col min="5" max="5" width="9.140625" style="2"/>
    <col min="6" max="6" width="10" style="2" bestFit="1" customWidth="1"/>
    <col min="7" max="16384" width="9.140625" style="2"/>
  </cols>
  <sheetData>
    <row r="1" spans="1:4" ht="14.25" customHeight="1" x14ac:dyDescent="0.25"/>
    <row r="2" spans="1:4" ht="16.5" x14ac:dyDescent="0.25">
      <c r="A2" s="114" t="s">
        <v>31</v>
      </c>
      <c r="B2" s="114"/>
      <c r="C2" s="114"/>
      <c r="D2" s="114"/>
    </row>
    <row r="3" spans="1:4" ht="16.5" x14ac:dyDescent="0.25">
      <c r="A3" s="115" t="s">
        <v>64</v>
      </c>
      <c r="B3" s="115"/>
      <c r="C3" s="115"/>
      <c r="D3" s="115"/>
    </row>
    <row r="4" spans="1:4" ht="21" customHeight="1" x14ac:dyDescent="0.25">
      <c r="A4" s="20"/>
      <c r="B4" s="20"/>
      <c r="C4" s="20"/>
      <c r="D4" s="35"/>
    </row>
    <row r="5" spans="1:4" x14ac:dyDescent="0.25">
      <c r="A5" s="21"/>
      <c r="B5" s="4" t="s">
        <v>54</v>
      </c>
      <c r="C5" s="4" t="s">
        <v>54</v>
      </c>
      <c r="D5" s="4" t="s">
        <v>54</v>
      </c>
    </row>
    <row r="6" spans="1:4" x14ac:dyDescent="0.25">
      <c r="B6" s="4" t="s">
        <v>53</v>
      </c>
      <c r="C6" s="4" t="s">
        <v>53</v>
      </c>
      <c r="D6" s="4" t="s">
        <v>53</v>
      </c>
    </row>
    <row r="7" spans="1:4" ht="15.75" customHeight="1" x14ac:dyDescent="0.25">
      <c r="B7" s="4" t="s">
        <v>65</v>
      </c>
      <c r="C7" s="4" t="s">
        <v>57</v>
      </c>
      <c r="D7" s="4" t="s">
        <v>55</v>
      </c>
    </row>
    <row r="8" spans="1:4" s="12" customFormat="1" ht="12" customHeight="1" x14ac:dyDescent="0.25">
      <c r="B8" s="11" t="s">
        <v>20</v>
      </c>
      <c r="C8" s="11" t="s">
        <v>20</v>
      </c>
      <c r="D8" s="11" t="s">
        <v>20</v>
      </c>
    </row>
    <row r="9" spans="1:4" s="12" customFormat="1" ht="11.25" customHeight="1" x14ac:dyDescent="0.25"/>
    <row r="10" spans="1:4" s="12" customFormat="1" x14ac:dyDescent="0.25">
      <c r="A10" s="22" t="s">
        <v>32</v>
      </c>
      <c r="B10" s="16">
        <v>22294</v>
      </c>
      <c r="C10" s="16">
        <v>12676</v>
      </c>
      <c r="D10" s="16">
        <v>11429</v>
      </c>
    </row>
    <row r="11" spans="1:4" s="12" customFormat="1" ht="12" customHeight="1" x14ac:dyDescent="0.25">
      <c r="B11" s="13"/>
      <c r="C11" s="13"/>
      <c r="D11" s="13"/>
    </row>
    <row r="12" spans="1:4" x14ac:dyDescent="0.25">
      <c r="A12" s="5" t="s">
        <v>33</v>
      </c>
      <c r="B12" s="4"/>
      <c r="C12" s="4"/>
      <c r="D12" s="4"/>
    </row>
    <row r="13" spans="1:4" x14ac:dyDescent="0.25">
      <c r="A13" s="12" t="s">
        <v>34</v>
      </c>
      <c r="B13" s="3">
        <f>4272+78+43+155</f>
        <v>4548</v>
      </c>
      <c r="C13" s="3">
        <f>4376-6</f>
        <v>4370</v>
      </c>
      <c r="D13" s="3">
        <f>4439+16+13+49+28+63</f>
        <v>4608</v>
      </c>
    </row>
    <row r="14" spans="1:4" x14ac:dyDescent="0.25">
      <c r="A14" s="12" t="s">
        <v>35</v>
      </c>
      <c r="B14" s="14">
        <f>-2054+17</f>
        <v>-2037</v>
      </c>
      <c r="C14" s="14">
        <f>-2018-22+2</f>
        <v>-2038</v>
      </c>
      <c r="D14" s="14">
        <f>-(2333)+49</f>
        <v>-2284</v>
      </c>
    </row>
    <row r="15" spans="1:4" x14ac:dyDescent="0.25">
      <c r="A15" s="12" t="s">
        <v>36</v>
      </c>
      <c r="B15" s="14">
        <v>-865</v>
      </c>
      <c r="C15" s="14">
        <v>-865</v>
      </c>
      <c r="D15" s="14">
        <f>-552-78-249-6</f>
        <v>-885</v>
      </c>
    </row>
    <row r="16" spans="1:4" x14ac:dyDescent="0.25">
      <c r="A16" s="12" t="s">
        <v>37</v>
      </c>
      <c r="B16" s="14">
        <f>-354-75</f>
        <v>-429</v>
      </c>
      <c r="C16" s="14">
        <f>-(8+346+75)</f>
        <v>-429</v>
      </c>
      <c r="D16" s="14">
        <v>-359</v>
      </c>
    </row>
    <row r="17" spans="1:4" x14ac:dyDescent="0.25">
      <c r="A17" s="2" t="s">
        <v>38</v>
      </c>
      <c r="B17" s="14">
        <v>2</v>
      </c>
      <c r="C17" s="14">
        <v>12</v>
      </c>
      <c r="D17" s="14"/>
    </row>
    <row r="18" spans="1:4" ht="17.25" customHeight="1" x14ac:dyDescent="0.25">
      <c r="A18" s="22" t="s">
        <v>39</v>
      </c>
      <c r="B18" s="15">
        <f>SUM(B13:B17)</f>
        <v>1219</v>
      </c>
      <c r="C18" s="15">
        <f>SUM(C13:C17)</f>
        <v>1050</v>
      </c>
      <c r="D18" s="15">
        <f>SUM(D13:D17)</f>
        <v>1080</v>
      </c>
    </row>
    <row r="19" spans="1:4" x14ac:dyDescent="0.25">
      <c r="B19" s="3"/>
      <c r="C19" s="3"/>
    </row>
    <row r="20" spans="1:4" x14ac:dyDescent="0.25">
      <c r="A20" s="22" t="s">
        <v>40</v>
      </c>
      <c r="B20" s="11"/>
      <c r="C20" s="11"/>
      <c r="D20" s="11"/>
    </row>
    <row r="21" spans="1:4" x14ac:dyDescent="0.25">
      <c r="A21" s="2" t="s">
        <v>41</v>
      </c>
      <c r="B21" s="3">
        <v>-17</v>
      </c>
      <c r="C21" s="3">
        <v>-2</v>
      </c>
      <c r="D21" s="3">
        <v>-49</v>
      </c>
    </row>
    <row r="22" spans="1:4" x14ac:dyDescent="0.25">
      <c r="A22" s="2" t="s">
        <v>42</v>
      </c>
      <c r="B22" s="3">
        <v>0</v>
      </c>
      <c r="C22" s="3">
        <v>0</v>
      </c>
      <c r="D22" s="3">
        <v>0</v>
      </c>
    </row>
    <row r="23" spans="1:4" x14ac:dyDescent="0.25">
      <c r="A23" s="22" t="s">
        <v>43</v>
      </c>
      <c r="B23" s="15">
        <f>SUM(B21:B22)</f>
        <v>-17</v>
      </c>
      <c r="C23" s="15">
        <f>SUM(C21:C22)</f>
        <v>-2</v>
      </c>
      <c r="D23" s="15">
        <f>SUM(D21:D22)</f>
        <v>-49</v>
      </c>
    </row>
    <row r="24" spans="1:4" x14ac:dyDescent="0.25">
      <c r="B24" s="3"/>
      <c r="C24" s="3"/>
    </row>
    <row r="25" spans="1:4" x14ac:dyDescent="0.25">
      <c r="A25" s="5" t="s">
        <v>44</v>
      </c>
      <c r="B25" s="4"/>
      <c r="C25" s="4"/>
      <c r="D25" s="4"/>
    </row>
    <row r="26" spans="1:4" x14ac:dyDescent="0.25">
      <c r="A26" s="2" t="s">
        <v>45</v>
      </c>
      <c r="B26" s="3">
        <v>-2700</v>
      </c>
      <c r="C26" s="3">
        <v>-930</v>
      </c>
      <c r="D26" s="3">
        <v>-259</v>
      </c>
    </row>
    <row r="27" spans="1:4" x14ac:dyDescent="0.25">
      <c r="A27" s="2" t="s">
        <v>46</v>
      </c>
      <c r="B27" s="3">
        <v>33</v>
      </c>
      <c r="C27" s="3">
        <f>65-2</f>
        <v>63</v>
      </c>
      <c r="D27" s="3">
        <f>-2+113+17</f>
        <v>128</v>
      </c>
    </row>
    <row r="28" spans="1:4" x14ac:dyDescent="0.25">
      <c r="A28" s="22" t="s">
        <v>47</v>
      </c>
      <c r="B28" s="15">
        <f>+B26+B27</f>
        <v>-2667</v>
      </c>
      <c r="C28" s="15">
        <f>+C26+C27</f>
        <v>-867</v>
      </c>
      <c r="D28" s="15">
        <f>+D26+D27</f>
        <v>-131</v>
      </c>
    </row>
    <row r="29" spans="1:4" ht="12.75" customHeight="1" x14ac:dyDescent="0.25">
      <c r="A29" s="5"/>
      <c r="B29" s="4"/>
      <c r="C29" s="4"/>
      <c r="D29" s="4"/>
    </row>
    <row r="30" spans="1:4" x14ac:dyDescent="0.25">
      <c r="A30" s="22" t="s">
        <v>48</v>
      </c>
      <c r="B30" s="16">
        <f>+B28+B23+B18</f>
        <v>-1465</v>
      </c>
      <c r="C30" s="16">
        <f>+C28+C23+C18</f>
        <v>181</v>
      </c>
      <c r="D30" s="16">
        <f>+D28+D23+D18</f>
        <v>900</v>
      </c>
    </row>
    <row r="31" spans="1:4" ht="12" customHeight="1" x14ac:dyDescent="0.25">
      <c r="A31" s="5"/>
      <c r="B31" s="17"/>
      <c r="C31" s="17"/>
      <c r="D31" s="17"/>
    </row>
    <row r="32" spans="1:4" s="34" customFormat="1" ht="13.5" customHeight="1" x14ac:dyDescent="0.25">
      <c r="A32" s="22" t="s">
        <v>49</v>
      </c>
      <c r="B32" s="16">
        <v>-84</v>
      </c>
      <c r="C32" s="16">
        <f>28-45</f>
        <v>-17</v>
      </c>
      <c r="D32" s="16">
        <f>-52+116</f>
        <v>64</v>
      </c>
    </row>
    <row r="33" spans="1:4" ht="12" customHeight="1" x14ac:dyDescent="0.25">
      <c r="A33" s="5"/>
      <c r="B33" s="18"/>
      <c r="C33" s="18"/>
      <c r="D33" s="18"/>
    </row>
    <row r="34" spans="1:4" ht="15" customHeight="1" thickBot="1" x14ac:dyDescent="0.3">
      <c r="A34" s="5" t="s">
        <v>50</v>
      </c>
      <c r="B34" s="19">
        <f>+B32+B30+B10</f>
        <v>20745</v>
      </c>
      <c r="C34" s="19">
        <f>+C32+C30+C10</f>
        <v>12840</v>
      </c>
      <c r="D34" s="19">
        <f>+D32+D30+D10</f>
        <v>12393</v>
      </c>
    </row>
    <row r="35" spans="1:4" ht="15" thickTop="1" x14ac:dyDescent="0.25"/>
    <row r="38" spans="1:4" x14ac:dyDescent="0.2">
      <c r="A38" s="2" t="s">
        <v>16</v>
      </c>
      <c r="D38" s="10"/>
    </row>
    <row r="39" spans="1:4" x14ac:dyDescent="0.25">
      <c r="A39" s="2" t="s">
        <v>17</v>
      </c>
    </row>
    <row r="43" spans="1:4" x14ac:dyDescent="0.25">
      <c r="A43" s="2" t="s">
        <v>18</v>
      </c>
    </row>
    <row r="44" spans="1:4" x14ac:dyDescent="0.2">
      <c r="A44" s="2" t="s">
        <v>19</v>
      </c>
      <c r="D44" s="24"/>
    </row>
    <row r="48" spans="1:4" x14ac:dyDescent="0.2">
      <c r="A48" s="25" t="s">
        <v>110</v>
      </c>
      <c r="B48" s="25"/>
      <c r="C48" s="25"/>
      <c r="D48" s="23"/>
    </row>
  </sheetData>
  <mergeCells count="2">
    <mergeCell ref="A2:D2"/>
    <mergeCell ref="A3:D3"/>
  </mergeCells>
  <printOptions verticalCentered="1"/>
  <pageMargins left="0.70866141732283472" right="0.23622047244094491" top="0.78740157480314965" bottom="0.78740157480314965" header="0.51181102362204722" footer="0.51181102362204722"/>
  <pageSetup paperSize="9" orientation="portrait" r:id="rId1"/>
  <headerFooter alignWithMargins="0">
    <oddHeader>&amp;C&amp;"+,Regular"&amp;13АГЕНЦИЯ ДИПЛОМАТИЧЕСКИ ИМОТИ В СТРАНАТА ЕООД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P&amp;L</vt:lpstr>
      <vt:lpstr>Equity</vt:lpstr>
      <vt:lpstr>Cashflow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Bratoeva</dc:creator>
  <cp:lastModifiedBy>S Bratoeva</cp:lastModifiedBy>
  <cp:lastPrinted>2017-07-24T08:18:02Z</cp:lastPrinted>
  <dcterms:created xsi:type="dcterms:W3CDTF">2015-07-09T12:57:39Z</dcterms:created>
  <dcterms:modified xsi:type="dcterms:W3CDTF">2017-07-24T08:18:44Z</dcterms:modified>
</cp:coreProperties>
</file>