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480" windowWidth="13515" windowHeight="8985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calcChain.xml><?xml version="1.0" encoding="utf-8"?>
<calcChain xmlns="http://schemas.openxmlformats.org/spreadsheetml/2006/main">
  <c r="L16" i="5" l="1"/>
  <c r="G8" i="5" l="1"/>
  <c r="L7" i="5"/>
  <c r="L6" i="5"/>
  <c r="L15" i="5"/>
  <c r="L14" i="5"/>
  <c r="L9" i="5"/>
  <c r="L10" i="5"/>
  <c r="L19" i="5" l="1"/>
  <c r="L18" i="5" l="1"/>
  <c r="G5" i="5"/>
  <c r="M8" i="5" l="1"/>
  <c r="M5" i="5"/>
  <c r="M20" i="5" l="1"/>
  <c r="F20" i="5" l="1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H11" i="5" s="1"/>
  <c r="E13" i="5"/>
  <c r="H12" i="5"/>
  <c r="E12" i="5"/>
  <c r="E11" i="5"/>
  <c r="D11" i="5"/>
  <c r="C11" i="5"/>
  <c r="H10" i="5"/>
  <c r="E10" i="5"/>
  <c r="G20" i="5"/>
  <c r="E9" i="5"/>
  <c r="L8" i="5"/>
  <c r="E8" i="5"/>
  <c r="D8" i="5"/>
  <c r="C8" i="5"/>
  <c r="H7" i="5"/>
  <c r="E7" i="5"/>
  <c r="L5" i="5"/>
  <c r="H6" i="5"/>
  <c r="E6" i="5"/>
  <c r="E5" i="5"/>
  <c r="D5" i="5"/>
  <c r="D20" i="5" s="1"/>
  <c r="C5" i="5"/>
  <c r="C20" i="5" s="1"/>
  <c r="E20" i="5" s="1"/>
  <c r="L20" i="5" l="1"/>
  <c r="H5" i="5"/>
  <c r="H9" i="5"/>
  <c r="H8" i="5" s="1"/>
  <c r="H20" i="5" l="1"/>
  <c r="K20" i="5" l="1"/>
  <c r="I20" i="5"/>
  <c r="J20" i="5"/>
</calcChain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<sst xmlns="http://schemas.openxmlformats.org/spreadsheetml/2006/main" count="45" uniqueCount="28">
  <si>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</si>
  <si>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</si>
  <si>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</si>
  <si>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</si>
  <si>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</si>
  <si>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</si>
  <si>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</si>
  <si>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</si>
  <si>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</si>
  <si>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</si>
  <si>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</si>
  <si>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</si>
  <si>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</si>
  <si>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</si>
  <si>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</si>
  <si>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</si>
  <si>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</si>
  <si>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</si>
  <si>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</si>
  <si>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</si>
  <si>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</si>
  <si>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31.05.2017 г.</t>
  </si>
  <si>
    <t>Получени средства от ЕК на основание изпратени заявления за плащане,  към 31.05.2017 г.</t>
  </si>
  <si>
    <t>Общо платено към  31.05.2017</t>
  </si>
  <si>
    <t>Платено към  31.05.2017</t>
  </si>
  <si>
    <t>Обща сума на публичните разходи, декларирани пред ЕК със Заявления за плащане 
към 31.05.2017 г.</t>
  </si>
  <si>
    <t>Обща сума на публичните разходи, сертифицрани пред ЕК с Годишен счетоводен отчет 
към 31.05.2017 г.</t>
  </si>
  <si>
    <t>Общо получени средства от ЕК към 31.05.2017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</si>
</sst>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4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3" fontId="5" fillId="0" borderId="0" xfId="0" applyNumberFormat="1" applyFont="1" applyFill="1"/>
    <xf numFmtId="170" fontId="3" fillId="0" borderId="1" xfId="1" applyNumberFormat="1" applyFont="1" applyFill="1" applyBorder="1" applyAlignment="1">
      <alignment horizontal="right" vertical="center"/>
    </xf>
    <xf numFmtId="168" fontId="5" fillId="0" borderId="3" xfId="0" applyNumberFormat="1" applyFont="1" applyFill="1" applyBorder="1" applyAlignment="1">
      <alignment horizontal="center" vertical="center"/>
    </xf>
    <xf numFmtId="170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/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="85" zoomScaleNormal="90" zoomScaleSheetLayoutView="85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K23" sqref="K23"/>
    </sheetView>
  </sheetViews>
  <sheetFormatPr defaultColWidth="9.140625" defaultRowHeight="15" outlineLevelRow="1" x14ac:dyDescent="0.25"/>
  <cols>
    <col min="1" max="1" width="46.140625" style="29" customWidth="1"/>
    <col min="2" max="2" width="7.85546875" style="5" customWidth="1"/>
    <col min="3" max="3" width="19.5703125" style="5" customWidth="1"/>
    <col min="4" max="4" width="21" style="5" customWidth="1"/>
    <col min="5" max="5" width="18.7109375" style="5" customWidth="1"/>
    <col min="6" max="8" width="19.42578125" style="5" customWidth="1"/>
    <col min="9" max="11" width="19.42578125" style="29" customWidth="1"/>
    <col min="12" max="12" width="23.85546875" style="13" customWidth="1"/>
    <col min="13" max="13" width="24.7109375" style="13" customWidth="1"/>
    <col min="14" max="14" width="19.85546875" style="29" customWidth="1"/>
    <col min="15" max="15" width="17.7109375" style="29" customWidth="1"/>
    <col min="16" max="16" width="15.42578125" style="29" customWidth="1"/>
    <col min="17" max="17" width="11.28515625" style="29" bestFit="1" customWidth="1"/>
    <col min="18" max="18" width="14.5703125" style="29" customWidth="1"/>
    <col min="19" max="16384" width="9.140625" style="29"/>
  </cols>
  <sheetData>
    <row r="1" spans="1:19" s="16" customFormat="1" ht="11.25" customHeight="1" x14ac:dyDescent="0.2">
      <c r="A1" s="1"/>
      <c r="B1" s="1"/>
      <c r="C1" s="2"/>
      <c r="D1" s="2"/>
      <c r="E1" s="2"/>
      <c r="F1" s="2"/>
      <c r="G1" s="2"/>
      <c r="H1" s="2"/>
      <c r="L1" s="10"/>
      <c r="M1" s="10"/>
    </row>
    <row r="2" spans="1:19" s="17" customFormat="1" ht="12.75" customHeight="1" x14ac:dyDescent="0.2">
      <c r="A2" s="46" t="s">
        <v>0</v>
      </c>
      <c r="B2" s="46" t="s">
        <v>1</v>
      </c>
      <c r="C2" s="42" t="s">
        <v>18</v>
      </c>
      <c r="D2" s="49" t="s">
        <v>19</v>
      </c>
      <c r="E2" s="42" t="s">
        <v>20</v>
      </c>
      <c r="F2" s="42" t="s">
        <v>21</v>
      </c>
      <c r="G2" s="42" t="s">
        <v>22</v>
      </c>
      <c r="H2" s="42" t="s">
        <v>27</v>
      </c>
      <c r="I2" s="51" t="s">
        <v>24</v>
      </c>
      <c r="J2" s="52"/>
      <c r="K2" s="42" t="s">
        <v>23</v>
      </c>
      <c r="L2" s="42" t="s">
        <v>25</v>
      </c>
      <c r="M2" s="42" t="s">
        <v>26</v>
      </c>
    </row>
    <row r="3" spans="1:19" s="17" customFormat="1" ht="98.25" customHeight="1" x14ac:dyDescent="0.2">
      <c r="A3" s="47"/>
      <c r="B3" s="47"/>
      <c r="C3" s="48"/>
      <c r="D3" s="50"/>
      <c r="E3" s="48"/>
      <c r="F3" s="48"/>
      <c r="G3" s="48"/>
      <c r="H3" s="48"/>
      <c r="I3" s="14" t="s">
        <v>2</v>
      </c>
      <c r="J3" s="14" t="s">
        <v>5</v>
      </c>
      <c r="K3" s="43"/>
      <c r="L3" s="43"/>
      <c r="M3" s="43"/>
    </row>
    <row r="4" spans="1:19" s="17" customFormat="1" ht="18.75" customHeight="1" x14ac:dyDescent="0.2">
      <c r="A4" s="18">
        <v>1</v>
      </c>
      <c r="B4" s="3">
        <v>2</v>
      </c>
      <c r="C4" s="15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15">
        <v>10</v>
      </c>
      <c r="K4" s="15">
        <v>11</v>
      </c>
      <c r="L4" s="15">
        <v>12</v>
      </c>
      <c r="M4" s="15">
        <v>13</v>
      </c>
    </row>
    <row r="5" spans="1:19" s="24" customFormat="1" ht="29.25" customHeight="1" x14ac:dyDescent="0.2">
      <c r="A5" s="19" t="s">
        <v>6</v>
      </c>
      <c r="B5" s="20" t="s">
        <v>3</v>
      </c>
      <c r="C5" s="6">
        <f>C6+C7</f>
        <v>1604449168</v>
      </c>
      <c r="D5" s="6">
        <f>D6+D7</f>
        <v>283138092</v>
      </c>
      <c r="E5" s="6">
        <f>+C5+D5</f>
        <v>1887587260</v>
      </c>
      <c r="F5" s="6">
        <v>75409110.799999997</v>
      </c>
      <c r="G5" s="6">
        <f>G6+G7</f>
        <v>84662352.629999995</v>
      </c>
      <c r="H5" s="6">
        <f>+H6+H7</f>
        <v>160071463.43000001</v>
      </c>
      <c r="I5" s="21">
        <v>161890107.80938399</v>
      </c>
      <c r="J5" s="22">
        <v>28568842.554597169</v>
      </c>
      <c r="K5" s="22">
        <v>190458950.36398113</v>
      </c>
      <c r="L5" s="11">
        <f>+L6+L7</f>
        <v>112481414.19999999</v>
      </c>
      <c r="M5" s="11">
        <f>+M6+M7</f>
        <v>38142677.869999997</v>
      </c>
      <c r="N5" s="23"/>
      <c r="O5" s="23"/>
      <c r="P5" s="23"/>
      <c r="Q5" s="23"/>
    </row>
    <row r="6" spans="1:19" ht="29.25" customHeight="1" outlineLevel="1" x14ac:dyDescent="0.25">
      <c r="A6" s="25" t="s">
        <v>9</v>
      </c>
      <c r="B6" s="26" t="s">
        <v>3</v>
      </c>
      <c r="C6" s="8">
        <v>459761907</v>
      </c>
      <c r="D6" s="8">
        <v>81134456</v>
      </c>
      <c r="E6" s="8">
        <f>+C6+D6</f>
        <v>540896363</v>
      </c>
      <c r="F6" s="8">
        <v>21608809.550000001</v>
      </c>
      <c r="G6" s="8">
        <v>61660622.730000004</v>
      </c>
      <c r="H6" s="8">
        <f t="shared" ref="H6:H19" si="0">+F6+G6</f>
        <v>83269432.280000001</v>
      </c>
      <c r="I6" s="27">
        <v>93205659.628137425</v>
      </c>
      <c r="J6" s="28">
        <v>16448057.581436014</v>
      </c>
      <c r="K6" s="27">
        <v>109653717.20957343</v>
      </c>
      <c r="L6" s="9">
        <f>38142677.87+42114735.83+344707.63+1645434.83</f>
        <v>82247556.159999982</v>
      </c>
      <c r="M6" s="9">
        <v>38142677.869999997</v>
      </c>
      <c r="N6" s="23"/>
      <c r="O6" s="23"/>
      <c r="P6" s="23"/>
      <c r="Q6" s="23"/>
    </row>
    <row r="7" spans="1:19" ht="29.25" customHeight="1" outlineLevel="1" x14ac:dyDescent="0.25">
      <c r="A7" s="25" t="s">
        <v>10</v>
      </c>
      <c r="B7" s="26" t="s">
        <v>3</v>
      </c>
      <c r="C7" s="8">
        <v>1144687261</v>
      </c>
      <c r="D7" s="8">
        <v>202003636</v>
      </c>
      <c r="E7" s="8">
        <f>+C7+D7</f>
        <v>1346690897</v>
      </c>
      <c r="F7" s="8">
        <v>53800301.25</v>
      </c>
      <c r="G7" s="8">
        <v>23001729.899999999</v>
      </c>
      <c r="H7" s="8">
        <f t="shared" si="0"/>
        <v>76802031.150000006</v>
      </c>
      <c r="I7" s="27">
        <v>68684448.181246549</v>
      </c>
      <c r="J7" s="28">
        <v>12120784.973161153</v>
      </c>
      <c r="K7" s="27">
        <v>80805233.154407695</v>
      </c>
      <c r="L7" s="28">
        <f>1532919.57+28534701.23+166237.24</f>
        <v>30233858.039999999</v>
      </c>
      <c r="M7" s="27">
        <v>0</v>
      </c>
      <c r="N7" s="23"/>
      <c r="O7" s="23"/>
      <c r="P7" s="23"/>
      <c r="Q7" s="23"/>
    </row>
    <row r="8" spans="1:19" s="24" customFormat="1" ht="29.25" customHeight="1" x14ac:dyDescent="0.2">
      <c r="A8" s="19" t="s">
        <v>7</v>
      </c>
      <c r="B8" s="20" t="s">
        <v>3</v>
      </c>
      <c r="C8" s="6">
        <f>C9+C10</f>
        <v>1504824141</v>
      </c>
      <c r="D8" s="6">
        <f>D9+D10</f>
        <v>265557204</v>
      </c>
      <c r="E8" s="6">
        <f>+C8+D8</f>
        <v>1770381345</v>
      </c>
      <c r="F8" s="6">
        <v>70726734.650000006</v>
      </c>
      <c r="G8" s="6">
        <f>G9+G10</f>
        <v>14739462.83</v>
      </c>
      <c r="H8" s="6">
        <f>+H9+H10</f>
        <v>85466197.479999989</v>
      </c>
      <c r="I8" s="21">
        <v>45035577.816278577</v>
      </c>
      <c r="J8" s="22">
        <v>7947454.9087550426</v>
      </c>
      <c r="K8" s="22">
        <v>52983032.725033619</v>
      </c>
      <c r="L8" s="22">
        <f>+L9+L10</f>
        <v>19267271.75</v>
      </c>
      <c r="M8" s="22">
        <f>+M9+M10</f>
        <v>1097962.73</v>
      </c>
      <c r="N8" s="23"/>
      <c r="O8" s="23"/>
      <c r="P8" s="23"/>
      <c r="Q8" s="23"/>
    </row>
    <row r="9" spans="1:19" ht="29.25" customHeight="1" outlineLevel="1" x14ac:dyDescent="0.25">
      <c r="A9" s="25" t="s">
        <v>9</v>
      </c>
      <c r="B9" s="26" t="s">
        <v>3</v>
      </c>
      <c r="C9" s="8">
        <v>371204258</v>
      </c>
      <c r="D9" s="8">
        <v>65506635</v>
      </c>
      <c r="E9" s="8">
        <f t="shared" ref="E9:E10" si="1">+C9+D9</f>
        <v>436710893</v>
      </c>
      <c r="F9" s="8">
        <v>17446600.149999999</v>
      </c>
      <c r="G9" s="8">
        <v>2194284.06</v>
      </c>
      <c r="H9" s="8">
        <f t="shared" si="0"/>
        <v>19640884.209999997</v>
      </c>
      <c r="I9" s="27">
        <v>10903620.969313348</v>
      </c>
      <c r="J9" s="28">
        <v>1924168.4063494143</v>
      </c>
      <c r="K9" s="27">
        <v>12827789.375662763</v>
      </c>
      <c r="L9" s="28">
        <f>1097962.73+841145.63+760828.9+168407.97</f>
        <v>2868345.23</v>
      </c>
      <c r="M9" s="27">
        <v>1097962.73</v>
      </c>
      <c r="N9" s="23"/>
      <c r="O9" s="23"/>
      <c r="P9" s="23"/>
      <c r="Q9" s="23"/>
      <c r="R9" s="30"/>
      <c r="S9" s="30"/>
    </row>
    <row r="10" spans="1:19" ht="29.25" customHeight="1" outlineLevel="1" x14ac:dyDescent="0.25">
      <c r="A10" s="25" t="s">
        <v>10</v>
      </c>
      <c r="B10" s="26" t="s">
        <v>3</v>
      </c>
      <c r="C10" s="8">
        <v>1133619883</v>
      </c>
      <c r="D10" s="8">
        <v>200050569</v>
      </c>
      <c r="E10" s="8">
        <f t="shared" si="1"/>
        <v>1333670452</v>
      </c>
      <c r="F10" s="8">
        <v>53280134.5</v>
      </c>
      <c r="G10" s="8">
        <v>12545178.77</v>
      </c>
      <c r="H10" s="8">
        <f t="shared" si="0"/>
        <v>65825313.269999996</v>
      </c>
      <c r="I10" s="27">
        <v>34131956.846965231</v>
      </c>
      <c r="J10" s="28">
        <v>6023286.5024056286</v>
      </c>
      <c r="K10" s="27">
        <v>40155243.34937086</v>
      </c>
      <c r="L10" s="28">
        <f>955825.22+12141179.11+3301922.19</f>
        <v>16398926.52</v>
      </c>
      <c r="M10" s="27">
        <v>0</v>
      </c>
      <c r="N10" s="23"/>
      <c r="O10" s="23"/>
      <c r="P10" s="23"/>
      <c r="Q10" s="23"/>
      <c r="R10" s="30"/>
      <c r="S10" s="30"/>
    </row>
    <row r="11" spans="1:19" s="24" customFormat="1" ht="29.25" customHeight="1" x14ac:dyDescent="0.25">
      <c r="A11" s="19" t="s">
        <v>13</v>
      </c>
      <c r="B11" s="20" t="s">
        <v>3</v>
      </c>
      <c r="C11" s="6">
        <f>C12+C13</f>
        <v>596000681</v>
      </c>
      <c r="D11" s="6">
        <f>D12+D13</f>
        <v>105176593</v>
      </c>
      <c r="E11" s="6">
        <f>+C11+D11</f>
        <v>701177274</v>
      </c>
      <c r="F11" s="6">
        <v>28012611.25</v>
      </c>
      <c r="G11" s="6">
        <v>0</v>
      </c>
      <c r="H11" s="6">
        <f>+H12+H13</f>
        <v>28012611.25</v>
      </c>
      <c r="I11" s="21">
        <v>24912333.85334409</v>
      </c>
      <c r="J11" s="22">
        <v>4396294.2094136626</v>
      </c>
      <c r="K11" s="31">
        <v>29308628.062757753</v>
      </c>
      <c r="L11" s="22">
        <v>0</v>
      </c>
      <c r="M11" s="31">
        <v>0</v>
      </c>
      <c r="N11" s="23"/>
      <c r="O11" s="23"/>
      <c r="P11" s="23"/>
      <c r="Q11" s="23"/>
      <c r="R11" s="30"/>
      <c r="S11" s="30"/>
    </row>
    <row r="12" spans="1:19" s="34" customFormat="1" ht="29.25" customHeight="1" x14ac:dyDescent="0.25">
      <c r="A12" s="25" t="s">
        <v>9</v>
      </c>
      <c r="B12" s="26" t="s">
        <v>3</v>
      </c>
      <c r="C12" s="8">
        <v>243381138</v>
      </c>
      <c r="D12" s="8">
        <v>42949613</v>
      </c>
      <c r="E12" s="8">
        <f t="shared" ref="E12:E20" si="2">+C12+D12</f>
        <v>286330751</v>
      </c>
      <c r="F12" s="8">
        <v>11438913.5</v>
      </c>
      <c r="G12" s="6">
        <v>0</v>
      </c>
      <c r="H12" s="8">
        <f t="shared" si="0"/>
        <v>11438913.5</v>
      </c>
      <c r="I12" s="27">
        <v>0</v>
      </c>
      <c r="J12" s="32">
        <v>0</v>
      </c>
      <c r="K12" s="33">
        <v>0</v>
      </c>
      <c r="L12" s="32">
        <v>0</v>
      </c>
      <c r="M12" s="33">
        <v>0</v>
      </c>
      <c r="N12" s="23"/>
      <c r="O12" s="23"/>
      <c r="P12" s="23"/>
      <c r="Q12" s="23"/>
      <c r="R12" s="30"/>
      <c r="S12" s="30"/>
    </row>
    <row r="13" spans="1:19" s="24" customFormat="1" ht="29.25" customHeight="1" x14ac:dyDescent="0.25">
      <c r="A13" s="25" t="s">
        <v>11</v>
      </c>
      <c r="B13" s="26" t="s">
        <v>3</v>
      </c>
      <c r="C13" s="8">
        <v>352619543</v>
      </c>
      <c r="D13" s="8">
        <v>62226980</v>
      </c>
      <c r="E13" s="8">
        <f t="shared" si="2"/>
        <v>414846523</v>
      </c>
      <c r="F13" s="8">
        <v>16573697.75</v>
      </c>
      <c r="G13" s="6">
        <v>0</v>
      </c>
      <c r="H13" s="8">
        <f t="shared" si="0"/>
        <v>16573697.75</v>
      </c>
      <c r="I13" s="27">
        <v>24912333.85334409</v>
      </c>
      <c r="J13" s="28">
        <v>4396294.2094136626</v>
      </c>
      <c r="K13" s="27">
        <v>29308628.062757753</v>
      </c>
      <c r="L13" s="28">
        <v>0</v>
      </c>
      <c r="M13" s="27">
        <v>0</v>
      </c>
      <c r="N13" s="23"/>
      <c r="O13" s="23"/>
      <c r="P13" s="23"/>
      <c r="Q13" s="23"/>
      <c r="R13" s="30"/>
      <c r="S13" s="30"/>
    </row>
    <row r="14" spans="1:19" s="34" customFormat="1" ht="29.25" customHeight="1" x14ac:dyDescent="0.25">
      <c r="A14" s="19" t="s">
        <v>12</v>
      </c>
      <c r="B14" s="20" t="s">
        <v>3</v>
      </c>
      <c r="C14" s="6">
        <v>1311704793</v>
      </c>
      <c r="D14" s="6">
        <v>231477320</v>
      </c>
      <c r="E14" s="6">
        <f t="shared" si="2"/>
        <v>1543182113</v>
      </c>
      <c r="F14" s="6">
        <v>61650125.250000007</v>
      </c>
      <c r="G14" s="6">
        <v>42072624.379999995</v>
      </c>
      <c r="H14" s="6">
        <f t="shared" si="0"/>
        <v>103722749.63</v>
      </c>
      <c r="I14" s="21">
        <v>75569597.053044662</v>
      </c>
      <c r="J14" s="35">
        <v>13335811.24465494</v>
      </c>
      <c r="K14" s="31">
        <v>88905408.2976996</v>
      </c>
      <c r="L14" s="35">
        <f>53250264.29+1746630.48+2498411.1</f>
        <v>57495305.869999997</v>
      </c>
      <c r="M14" s="31">
        <v>0</v>
      </c>
      <c r="N14" s="23"/>
      <c r="O14" s="23"/>
      <c r="P14" s="23"/>
      <c r="Q14" s="23"/>
      <c r="R14" s="30"/>
      <c r="S14" s="30"/>
    </row>
    <row r="15" spans="1:19" s="34" customFormat="1" ht="29.25" customHeight="1" x14ac:dyDescent="0.25">
      <c r="A15" s="36" t="s">
        <v>8</v>
      </c>
      <c r="B15" s="20" t="s">
        <v>3</v>
      </c>
      <c r="C15" s="6">
        <v>938665315</v>
      </c>
      <c r="D15" s="6">
        <v>153582762</v>
      </c>
      <c r="E15" s="6">
        <f t="shared" si="2"/>
        <v>1092248077</v>
      </c>
      <c r="F15" s="6">
        <v>60268898.700000003</v>
      </c>
      <c r="G15" s="6">
        <v>76788858.63000001</v>
      </c>
      <c r="H15" s="6">
        <f t="shared" si="0"/>
        <v>137057757.33000001</v>
      </c>
      <c r="I15" s="21">
        <v>146194753.08201855</v>
      </c>
      <c r="J15" s="35">
        <v>21768414.326086085</v>
      </c>
      <c r="K15" s="37">
        <v>167963167.40810463</v>
      </c>
      <c r="L15" s="35">
        <f>79075957.39+18473208.76-9542.73+13251545.02</f>
        <v>110791168.44</v>
      </c>
      <c r="M15" s="37">
        <v>42271200.170000002</v>
      </c>
      <c r="N15" s="23"/>
      <c r="O15" s="23"/>
      <c r="P15" s="23"/>
      <c r="Q15" s="23"/>
      <c r="R15" s="30"/>
      <c r="S15" s="30"/>
    </row>
    <row r="16" spans="1:19" s="34" customFormat="1" ht="29.25" customHeight="1" x14ac:dyDescent="0.25">
      <c r="A16" s="19" t="s">
        <v>17</v>
      </c>
      <c r="B16" s="20" t="s">
        <v>3</v>
      </c>
      <c r="C16" s="6">
        <v>1079615516</v>
      </c>
      <c r="D16" s="6">
        <v>190520387</v>
      </c>
      <c r="E16" s="6">
        <f t="shared" si="2"/>
        <v>1270135903</v>
      </c>
      <c r="F16" s="6">
        <v>50435929.25</v>
      </c>
      <c r="G16" s="6">
        <v>107256732.17000002</v>
      </c>
      <c r="H16" s="6">
        <f t="shared" si="0"/>
        <v>157692661.42000002</v>
      </c>
      <c r="I16" s="21">
        <v>169873881.24791747</v>
      </c>
      <c r="J16" s="35">
        <v>29977743.749632496</v>
      </c>
      <c r="K16" s="31">
        <v>199851624.99754998</v>
      </c>
      <c r="L16" s="35">
        <f>85078030.07+21582431.66+18339856.84-274051.8+15204560.25+13952265.01</f>
        <v>153883092.02999997</v>
      </c>
      <c r="M16" s="31">
        <v>7545178.3799999999</v>
      </c>
      <c r="N16" s="23"/>
      <c r="O16" s="23"/>
      <c r="P16" s="23"/>
      <c r="Q16" s="23"/>
      <c r="R16" s="30"/>
      <c r="S16" s="30"/>
    </row>
    <row r="17" spans="1:19" s="34" customFormat="1" ht="29.25" customHeight="1" x14ac:dyDescent="0.25">
      <c r="A17" s="38" t="s">
        <v>14</v>
      </c>
      <c r="B17" s="20" t="s">
        <v>3</v>
      </c>
      <c r="C17" s="6">
        <v>102000000</v>
      </c>
      <c r="D17" s="6">
        <v>0</v>
      </c>
      <c r="E17" s="6">
        <f t="shared" si="2"/>
        <v>102000000</v>
      </c>
      <c r="F17" s="6">
        <v>5100000</v>
      </c>
      <c r="G17" s="6">
        <v>85802186.099999994</v>
      </c>
      <c r="H17" s="6">
        <f t="shared" si="0"/>
        <v>90902186.099999994</v>
      </c>
      <c r="I17" s="21">
        <v>81034155.000434592</v>
      </c>
      <c r="J17" s="35">
        <v>14300145.000076693</v>
      </c>
      <c r="K17" s="31">
        <v>95334300.000511289</v>
      </c>
      <c r="L17" s="35">
        <v>95335762.329999998</v>
      </c>
      <c r="M17" s="31">
        <v>0</v>
      </c>
      <c r="N17" s="23"/>
      <c r="O17" s="23"/>
      <c r="P17" s="23"/>
      <c r="Q17" s="23"/>
      <c r="R17" s="30"/>
      <c r="S17" s="30"/>
    </row>
    <row r="18" spans="1:19" s="34" customFormat="1" ht="29.25" customHeight="1" x14ac:dyDescent="0.25">
      <c r="A18" s="19" t="s">
        <v>15</v>
      </c>
      <c r="B18" s="20" t="s">
        <v>3</v>
      </c>
      <c r="C18" s="6">
        <v>285531663</v>
      </c>
      <c r="D18" s="6">
        <v>50387942</v>
      </c>
      <c r="E18" s="6">
        <f t="shared" si="2"/>
        <v>335919605</v>
      </c>
      <c r="F18" s="6">
        <v>13603648.600000001</v>
      </c>
      <c r="G18" s="6">
        <v>3306325.45</v>
      </c>
      <c r="H18" s="6">
        <f t="shared" si="0"/>
        <v>16909974.050000001</v>
      </c>
      <c r="I18" s="21">
        <v>9107741.9164753594</v>
      </c>
      <c r="J18" s="35">
        <v>1607248.5734956514</v>
      </c>
      <c r="K18" s="31">
        <v>10714990.48997101</v>
      </c>
      <c r="L18" s="35">
        <f>1461024.16+958470.93+1902498.99</f>
        <v>4321994.08</v>
      </c>
      <c r="M18" s="31">
        <v>0</v>
      </c>
      <c r="N18" s="23"/>
      <c r="O18" s="23"/>
      <c r="P18" s="23"/>
      <c r="Q18" s="23"/>
      <c r="R18" s="30"/>
      <c r="S18" s="30"/>
    </row>
    <row r="19" spans="1:19" s="34" customFormat="1" ht="29.25" customHeight="1" x14ac:dyDescent="0.25">
      <c r="A19" s="19" t="s">
        <v>16</v>
      </c>
      <c r="B19" s="20" t="s">
        <v>3</v>
      </c>
      <c r="C19" s="6">
        <v>104815264</v>
      </c>
      <c r="D19" s="6">
        <v>18496812</v>
      </c>
      <c r="E19" s="6">
        <f t="shared" si="2"/>
        <v>123312076</v>
      </c>
      <c r="F19" s="6">
        <v>11529679.040000001</v>
      </c>
      <c r="G19" s="6">
        <v>11257766.220000001</v>
      </c>
      <c r="H19" s="6">
        <f t="shared" si="0"/>
        <v>22787445.260000002</v>
      </c>
      <c r="I19" s="21">
        <v>22274661.012045756</v>
      </c>
      <c r="J19" s="35">
        <v>3930822.5315374858</v>
      </c>
      <c r="K19" s="31">
        <v>26205483.54358324</v>
      </c>
      <c r="L19" s="35">
        <f>6107182.58+3384163.96-32264.88+5224687.81</f>
        <v>14683769.469999999</v>
      </c>
      <c r="M19" s="31">
        <v>3679528.1</v>
      </c>
      <c r="N19" s="23"/>
      <c r="O19" s="23"/>
      <c r="P19" s="23"/>
      <c r="Q19" s="23"/>
      <c r="R19" s="30"/>
      <c r="S19" s="30"/>
    </row>
    <row r="20" spans="1:19" s="24" customFormat="1" ht="29.25" customHeight="1" x14ac:dyDescent="0.25">
      <c r="A20" s="44" t="s">
        <v>4</v>
      </c>
      <c r="B20" s="45"/>
      <c r="C20" s="7">
        <f>+C5+C8+C11+C14+C15+C16+C17+C18+C19</f>
        <v>7527606541</v>
      </c>
      <c r="D20" s="7">
        <f>+D5+D8+D11+D14+D15+D16+D17+D18+D19</f>
        <v>1298337112</v>
      </c>
      <c r="E20" s="6">
        <f t="shared" si="2"/>
        <v>8825943653</v>
      </c>
      <c r="F20" s="7">
        <f t="shared" ref="F20:H20" si="3">+F5+F8+F11+F14+F15+F16+F17+F18+F19</f>
        <v>376736737.54000002</v>
      </c>
      <c r="G20" s="7">
        <f t="shared" si="3"/>
        <v>425886308.41000003</v>
      </c>
      <c r="H20" s="7">
        <f t="shared" si="3"/>
        <v>802623045.94999993</v>
      </c>
      <c r="I20" s="21">
        <f>SUM(I5+I8+I11+I14+I15+I16+I17+I18+I19)</f>
        <v>735892808.79094315</v>
      </c>
      <c r="J20" s="21">
        <f t="shared" ref="J20:K20" si="4">+J5+J8+J11+J14+J15+J16+J17+J18+J19</f>
        <v>125832777.09824923</v>
      </c>
      <c r="K20" s="21">
        <f t="shared" si="4"/>
        <v>861725585.88919234</v>
      </c>
      <c r="L20" s="21">
        <f>+L5+L8+L11+L14+L15+L16+L17+L18+L19</f>
        <v>568259778.17000008</v>
      </c>
      <c r="M20" s="21">
        <f>+M5+M8+M11+M14+M15+M16+M17+M18+M19</f>
        <v>92736547.249999985</v>
      </c>
      <c r="N20" s="23"/>
      <c r="O20" s="23"/>
      <c r="P20" s="23"/>
      <c r="Q20" s="23"/>
      <c r="R20" s="30"/>
      <c r="S20" s="29"/>
    </row>
    <row r="21" spans="1:19" s="24" customFormat="1" ht="29.25" customHeight="1" x14ac:dyDescent="0.2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9" s="24" customFormat="1" ht="29.25" customHeight="1" x14ac:dyDescent="0.2">
      <c r="A22" s="1"/>
      <c r="B22" s="1"/>
      <c r="C22" s="4"/>
      <c r="D22" s="4"/>
      <c r="E22" s="4"/>
      <c r="F22" s="4"/>
      <c r="G22" s="4"/>
      <c r="H22" s="4"/>
      <c r="I22" s="4"/>
      <c r="J22" s="4"/>
      <c r="K22" s="53"/>
      <c r="L22" s="4"/>
      <c r="M22" s="4"/>
    </row>
    <row r="23" spans="1:19" s="24" customFormat="1" ht="29.25" customHeight="1" x14ac:dyDescent="0.2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9" s="24" customFormat="1" ht="29.25" customHeight="1" x14ac:dyDescent="0.2">
      <c r="A24" s="1"/>
      <c r="B24" s="1"/>
      <c r="C24" s="4"/>
      <c r="D24" s="4"/>
      <c r="E24" s="4"/>
      <c r="F24" s="4"/>
      <c r="G24" s="4"/>
      <c r="H24" s="4"/>
      <c r="I24" s="39"/>
      <c r="J24" s="4"/>
      <c r="K24" s="4"/>
      <c r="L24" s="12"/>
      <c r="M24" s="12"/>
    </row>
    <row r="25" spans="1:19" s="24" customFormat="1" ht="29.25" customHeight="1" x14ac:dyDescent="0.2">
      <c r="A25" s="1"/>
      <c r="B25" s="1"/>
      <c r="C25" s="4"/>
      <c r="D25" s="4"/>
      <c r="E25" s="4"/>
      <c r="F25" s="4"/>
      <c r="G25" s="4"/>
      <c r="H25" s="4"/>
      <c r="I25" s="39"/>
      <c r="J25" s="4"/>
      <c r="K25" s="4"/>
      <c r="L25" s="12"/>
      <c r="M25" s="12"/>
    </row>
    <row r="26" spans="1:19" s="24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39"/>
      <c r="J26" s="4"/>
      <c r="K26" s="4"/>
      <c r="L26" s="12"/>
      <c r="M26" s="12"/>
    </row>
    <row r="27" spans="1:19" s="24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39"/>
      <c r="J27" s="4"/>
      <c r="K27" s="4"/>
      <c r="L27" s="12"/>
      <c r="M27" s="12"/>
    </row>
    <row r="28" spans="1:19" s="24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29"/>
      <c r="J28" s="29"/>
      <c r="K28" s="40"/>
      <c r="L28" s="12"/>
      <c r="M28" s="12"/>
    </row>
    <row r="29" spans="1:19" s="24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29"/>
      <c r="J29" s="29"/>
      <c r="K29" s="41"/>
      <c r="L29" s="12"/>
      <c r="M29" s="12"/>
    </row>
    <row r="30" spans="1:19" x14ac:dyDescent="0.25">
      <c r="K30" s="41"/>
    </row>
    <row r="31" spans="1:19" x14ac:dyDescent="0.25">
      <c r="K31" s="41"/>
    </row>
    <row r="32" spans="1:19" x14ac:dyDescent="0.25">
      <c r="K32" s="41"/>
    </row>
    <row r="33" spans="11:11" x14ac:dyDescent="0.25">
      <c r="K33" s="41"/>
    </row>
    <row r="34" spans="11:11" x14ac:dyDescent="0.25">
      <c r="K34" s="41"/>
    </row>
    <row r="35" spans="11:11" x14ac:dyDescent="0.25">
      <c r="K35" s="41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4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Станка Рашкова</cp:lastModifiedBy>
  <cp:lastPrinted>2017-06-05T14:35:28Z</cp:lastPrinted>
  <dcterms:created xsi:type="dcterms:W3CDTF">2007-11-29T09:10:22Z</dcterms:created>
  <dcterms:modified xsi:type="dcterms:W3CDTF">2017-06-06T07:37:01Z</dcterms:modified>
</cp:coreProperties>
</file>