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6" windowWidth="11352" windowHeight="7656" activeTab="0"/>
  </bookViews>
  <sheets>
    <sheet name="SCF_financial info_EUR_ENGL" sheetId="5" r:id="rId1"/>
  </sheets>
  <definedNames>
    <definedName name="_xlnm.Print_Area" localSheetId="0">'SCF_financial info_EUR_ENGL'!$A$1:$E$15</definedName>
  </definedNames>
  <calcPr calcId="145621"/>
</workbook>
</file>

<file path=xl/sharedStrings.xml><?xml version="1.0" encoding="utf-8"?>
<sst xmlns="http://schemas.openxmlformats.org/spreadsheetml/2006/main" count="30" uniqueCount="19">
  <si>
    <t>Бюджет по оперативна програма - ЕС финансиране</t>
  </si>
  <si>
    <t>Бюджет по оперативна програма - национално съфинасиране</t>
  </si>
  <si>
    <t xml:space="preserve">OP / FUND </t>
  </si>
  <si>
    <t>1. OP Transport / ERDF&amp;CF</t>
  </si>
  <si>
    <t>ERDF</t>
  </si>
  <si>
    <t>CF</t>
  </si>
  <si>
    <t>2. OP Environment/ ERDF &amp; CF *</t>
  </si>
  <si>
    <t>ERDF*</t>
  </si>
  <si>
    <t>3. OP Regional Development / ERDF</t>
  </si>
  <si>
    <t>5. OP Competitiveness of the Bulgarian Economy / ERDF</t>
  </si>
  <si>
    <t>6. OP Administrative Capacity / ESF</t>
  </si>
  <si>
    <t>7. OP Technical Assistance / ERDF *</t>
  </si>
  <si>
    <t>currency</t>
  </si>
  <si>
    <t>Euro</t>
  </si>
  <si>
    <t>4. OP Human Resources Development / ESF*</t>
  </si>
  <si>
    <t>* The calculation of the rate of implementation of OP/Fund  where certified expenditure exceed 100% is based on the OP/Fund budget</t>
  </si>
  <si>
    <t>OP Budget
 (EC financing and national co-financing)</t>
  </si>
  <si>
    <t>OP Financial implementation 
(% )</t>
  </si>
  <si>
    <t xml:space="preserve">
Certified expenditure  (EC financing and national co-financing) to EC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</si>
</sst>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66" fontId="0" fillId="0" borderId="0" xfId="0" applyNumberFormat="1"/>
    <xf numFmtId="0" fontId="0" fillId="0" borderId="0" xfId="0" applyFill="1" applyAlignment="1">
      <alignment horizont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174" fontId="2" fillId="0" borderId="1" xfId="18" applyNumberFormat="1" applyFont="1" applyFill="1" applyBorder="1" applyAlignment="1">
      <alignment wrapText="1"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65" fontId="8" fillId="0" borderId="0" xfId="18" applyFont="1" applyFill="1"/>
    <xf numFmtId="165" fontId="7" fillId="0" borderId="0" xfId="18" applyFont="1" applyFill="1"/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74" fontId="2" fillId="0" borderId="3" xfId="18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74" fontId="2" fillId="4" borderId="1" xfId="18" applyNumberFormat="1" applyFont="1" applyFill="1" applyBorder="1" applyAlignment="1">
      <alignment/>
    </xf>
    <xf numFmtId="174" fontId="0" fillId="4" borderId="1" xfId="18" applyNumberFormat="1" applyFont="1" applyFill="1" applyBorder="1" applyAlignment="1">
      <alignment/>
    </xf>
    <xf numFmtId="4" fontId="2" fillId="4" borderId="0" xfId="18" applyNumberFormat="1" applyFont="1" applyFill="1" applyBorder="1" applyAlignment="1">
      <alignment/>
    </xf>
    <xf numFmtId="174" fontId="0" fillId="0" borderId="1" xfId="18" applyNumberFormat="1" applyFont="1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10" fontId="2" fillId="4" borderId="4" xfId="18" applyNumberFormat="1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174" fontId="2" fillId="4" borderId="3" xfId="18" applyNumberFormat="1" applyFont="1" applyFill="1" applyBorder="1" applyAlignment="1">
      <alignment/>
    </xf>
    <xf numFmtId="10" fontId="2" fillId="4" borderId="6" xfId="18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abSelected="1" view="pageBreakPreview" zoomScale="110" zoomScaleSheetLayoutView="11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 outlineLevelRow="1"/>
  <cols>
    <col min="1" max="1" width="53.421875" style="0" customWidth="1"/>
    <col min="2" max="2" width="11.28125" style="2" customWidth="1"/>
    <col min="3" max="3" width="20.7109375" style="8" customWidth="1"/>
    <col min="4" max="4" width="22.421875" style="39" customWidth="1"/>
    <col min="5" max="5" width="19.421875" style="52" customWidth="1"/>
    <col min="6" max="6" width="18.00390625" style="52" bestFit="1" customWidth="1"/>
    <col min="7" max="7" width="14.140625" style="52" customWidth="1"/>
    <col min="8" max="8" width="6.140625" style="52" customWidth="1"/>
    <col min="9" max="15" width="23.28125" style="52" customWidth="1"/>
    <col min="16" max="20" width="19.00390625" style="67" customWidth="1"/>
    <col min="21" max="22" width="19.00390625" style="58" customWidth="1"/>
    <col min="23" max="23" width="19.00390625" style="0" customWidth="1"/>
    <col min="24" max="24" width="26.28125" style="28" customWidth="1"/>
    <col min="25" max="25" width="21.8515625" style="28" customWidth="1"/>
    <col min="26" max="26" width="8.421875" style="28" customWidth="1"/>
    <col min="27" max="27" width="21.7109375" style="28" customWidth="1"/>
    <col min="28" max="28" width="15.7109375" style="28" bestFit="1" customWidth="1"/>
  </cols>
  <sheetData>
    <row r="1" spans="1:28" s="6" customFormat="1" ht="11.25" customHeight="1" thickBot="1">
      <c r="A1" s="5"/>
      <c r="B1" s="5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53"/>
      <c r="Q1" s="53"/>
      <c r="R1" s="53"/>
      <c r="S1" s="53"/>
      <c r="T1" s="53"/>
      <c r="U1" s="53"/>
      <c r="V1" s="53"/>
      <c r="X1" s="22"/>
      <c r="Y1" s="22"/>
      <c r="Z1" s="22"/>
      <c r="AA1" s="22"/>
      <c r="AB1" s="22"/>
    </row>
    <row r="2" spans="1:28" s="1" customFormat="1" ht="12.75" customHeight="1">
      <c r="A2" s="83" t="s">
        <v>2</v>
      </c>
      <c r="B2" s="85" t="s">
        <v>12</v>
      </c>
      <c r="C2" s="89" t="s">
        <v>16</v>
      </c>
      <c r="D2" s="89" t="s">
        <v>18</v>
      </c>
      <c r="E2" s="92" t="s">
        <v>17</v>
      </c>
      <c r="F2" s="5"/>
      <c r="G2" s="5"/>
      <c r="H2" s="5"/>
      <c r="I2" s="5"/>
      <c r="J2" s="5"/>
      <c r="K2" s="5"/>
      <c r="L2" s="5"/>
      <c r="M2" s="5"/>
      <c r="N2" s="5"/>
      <c r="O2" s="5"/>
      <c r="P2" s="60"/>
      <c r="Q2" s="60"/>
      <c r="R2" s="60"/>
      <c r="S2" s="60"/>
      <c r="T2" s="60"/>
      <c r="U2" s="54"/>
      <c r="V2" s="54"/>
      <c r="W2" s="14"/>
      <c r="X2" s="23"/>
      <c r="Y2" s="23"/>
      <c r="Z2" s="23"/>
      <c r="AA2" s="23"/>
      <c r="AB2" s="23"/>
    </row>
    <row r="3" spans="1:28" s="1" customFormat="1" ht="44.25" customHeight="1">
      <c r="A3" s="84"/>
      <c r="B3" s="86"/>
      <c r="C3" s="90"/>
      <c r="D3" s="91"/>
      <c r="E3" s="93"/>
      <c r="F3" s="46"/>
      <c r="G3" s="46"/>
      <c r="H3" s="46"/>
      <c r="I3" s="46"/>
      <c r="J3" s="46"/>
      <c r="K3" s="46"/>
      <c r="L3" s="46"/>
      <c r="M3" s="46"/>
      <c r="N3" s="46"/>
      <c r="O3" s="46"/>
      <c r="P3" s="72" t="s">
        <v>0</v>
      </c>
      <c r="Q3" s="72" t="s">
        <v>1</v>
      </c>
      <c r="R3" s="60"/>
      <c r="S3" s="60"/>
      <c r="T3" s="60"/>
      <c r="U3" s="54"/>
      <c r="V3" s="54"/>
      <c r="W3" s="14"/>
      <c r="X3" s="23"/>
      <c r="Y3" s="23"/>
      <c r="Z3" s="23"/>
      <c r="AA3" s="23"/>
      <c r="AB3" s="23"/>
    </row>
    <row r="4" spans="1:28" s="4" customFormat="1" ht="29.25" customHeight="1">
      <c r="A4" s="69" t="s">
        <v>3</v>
      </c>
      <c r="B4" s="3" t="s">
        <v>13</v>
      </c>
      <c r="C4" s="40">
        <v>1911152498</v>
      </c>
      <c r="D4" s="73">
        <f>D5+D6</f>
        <v>1883941926.2450147</v>
      </c>
      <c r="E4" s="78">
        <f>D4/C4</f>
        <v>0.9857622184606091</v>
      </c>
      <c r="F4" s="75"/>
      <c r="G4" s="47"/>
      <c r="H4" s="47"/>
      <c r="I4" s="47"/>
      <c r="J4" s="47"/>
      <c r="K4" s="47"/>
      <c r="L4" s="47"/>
      <c r="M4" s="47"/>
      <c r="N4" s="47"/>
      <c r="O4" s="47"/>
      <c r="P4" s="61">
        <v>1624479623</v>
      </c>
      <c r="Q4" s="61">
        <v>379001543</v>
      </c>
      <c r="R4" s="61" t="e">
        <f>+#REF!-P4</f>
        <v>#REF!</v>
      </c>
      <c r="S4" s="61" t="e">
        <f>+#REF!-Q4</f>
        <v>#REF!</v>
      </c>
      <c r="T4" s="62"/>
      <c r="U4" s="55"/>
      <c r="V4" s="55"/>
      <c r="W4" s="18"/>
      <c r="X4" s="31">
        <f aca="true" t="shared" si="0" ref="X4:X14">D4*1.9558</f>
        <v>3684613619.3499994</v>
      </c>
      <c r="Y4" s="32" t="e">
        <f>D4*#REF!</f>
        <v>#REF!</v>
      </c>
      <c r="Z4" s="27"/>
      <c r="AA4" s="41">
        <v>1132070032.9148278</v>
      </c>
      <c r="AB4" s="24"/>
    </row>
    <row r="5" spans="1:28" ht="29.25" customHeight="1" outlineLevel="1">
      <c r="A5" s="77" t="s">
        <v>4</v>
      </c>
      <c r="B5" s="3" t="s">
        <v>13</v>
      </c>
      <c r="C5" s="76">
        <v>433893801</v>
      </c>
      <c r="D5" s="74">
        <f>797111400.33/1.9558</f>
        <v>407562838.904796</v>
      </c>
      <c r="E5" s="78">
        <f aca="true" t="shared" si="1" ref="E5:E6">D5/C5</f>
        <v>0.939314730852299</v>
      </c>
      <c r="F5" s="75"/>
      <c r="G5" s="47"/>
      <c r="H5" s="48"/>
      <c r="I5" s="48"/>
      <c r="J5" s="48"/>
      <c r="K5" s="48"/>
      <c r="L5" s="48"/>
      <c r="M5" s="48"/>
      <c r="N5" s="48"/>
      <c r="O5" s="48"/>
      <c r="P5" s="61">
        <v>368809731</v>
      </c>
      <c r="Q5" s="61">
        <v>65084070</v>
      </c>
      <c r="R5" s="61" t="e">
        <f>+#REF!-P5</f>
        <v>#REF!</v>
      </c>
      <c r="S5" s="61" t="e">
        <f>+#REF!-Q5</f>
        <v>#REF!</v>
      </c>
      <c r="T5" s="63"/>
      <c r="U5" s="45"/>
      <c r="V5" s="45"/>
      <c r="W5" s="20"/>
      <c r="X5" s="31">
        <f t="shared" si="0"/>
        <v>797111400.33</v>
      </c>
      <c r="Y5" s="32" t="e">
        <f>D5*#REF!</f>
        <v>#REF!</v>
      </c>
      <c r="Z5" s="25"/>
      <c r="AA5" s="33">
        <v>256642000.710582</v>
      </c>
      <c r="AB5" s="26">
        <f>C5-AA5</f>
        <v>177251800.289418</v>
      </c>
    </row>
    <row r="6" spans="1:28" ht="29.25" customHeight="1" outlineLevel="1">
      <c r="A6" s="77" t="s">
        <v>5</v>
      </c>
      <c r="B6" s="3" t="s">
        <v>13</v>
      </c>
      <c r="C6" s="76">
        <v>1477258697</v>
      </c>
      <c r="D6" s="74">
        <f>2887502219.02/1.9558</f>
        <v>1476379087.3402188</v>
      </c>
      <c r="E6" s="78">
        <f t="shared" si="1"/>
        <v>0.9994045662675282</v>
      </c>
      <c r="F6" s="75"/>
      <c r="G6" s="47"/>
      <c r="H6" s="48"/>
      <c r="I6" s="48"/>
      <c r="J6" s="48"/>
      <c r="K6" s="48"/>
      <c r="L6" s="48"/>
      <c r="M6" s="48"/>
      <c r="N6" s="48"/>
      <c r="O6" s="48"/>
      <c r="P6" s="61">
        <v>1255669892</v>
      </c>
      <c r="Q6" s="61">
        <v>313917473</v>
      </c>
      <c r="R6" s="61" t="e">
        <f>+#REF!-P6</f>
        <v>#REF!</v>
      </c>
      <c r="S6" s="61" t="e">
        <f>+#REF!-Q6</f>
        <v>#REF!</v>
      </c>
      <c r="T6" s="63"/>
      <c r="U6" s="45"/>
      <c r="V6" s="45"/>
      <c r="W6" s="20"/>
      <c r="X6" s="31">
        <f t="shared" si="0"/>
        <v>2887502219.02</v>
      </c>
      <c r="Y6" s="32" t="e">
        <f>D6*#REF!</f>
        <v>#REF!</v>
      </c>
      <c r="Z6" s="25"/>
      <c r="AA6" s="33">
        <v>875428032.2042458</v>
      </c>
      <c r="AB6" s="26">
        <f>C6-AA6</f>
        <v>601830664.7957542</v>
      </c>
    </row>
    <row r="7" spans="1:28" s="4" customFormat="1" ht="29.25" customHeight="1">
      <c r="A7" s="69" t="s">
        <v>6</v>
      </c>
      <c r="B7" s="3" t="s">
        <v>13</v>
      </c>
      <c r="C7" s="40">
        <v>1641623150</v>
      </c>
      <c r="D7" s="73">
        <f>D8+D9</f>
        <v>1644739750.5573168</v>
      </c>
      <c r="E7" s="78">
        <f>(C8+D9)/C7</f>
        <v>0.9583410137089936</v>
      </c>
      <c r="F7" s="75"/>
      <c r="G7" s="47"/>
      <c r="H7" s="47"/>
      <c r="I7" s="47"/>
      <c r="J7" s="47"/>
      <c r="K7" s="47"/>
      <c r="L7" s="47"/>
      <c r="M7" s="47"/>
      <c r="N7" s="47"/>
      <c r="O7" s="47"/>
      <c r="P7" s="61">
        <v>1414740174</v>
      </c>
      <c r="Q7" s="61">
        <v>325201668.1764</v>
      </c>
      <c r="R7" s="61" t="e">
        <f>+#REF!-P7</f>
        <v>#REF!</v>
      </c>
      <c r="S7" s="61" t="e">
        <f>+#REF!-Q7</f>
        <v>#REF!</v>
      </c>
      <c r="T7" s="62"/>
      <c r="U7" s="55"/>
      <c r="V7" s="55"/>
      <c r="W7" s="18"/>
      <c r="X7" s="31">
        <f t="shared" si="0"/>
        <v>3216782004.1400003</v>
      </c>
      <c r="Y7" s="32" t="e">
        <f>D7*#REF!</f>
        <v>#REF!</v>
      </c>
      <c r="Z7" s="27"/>
      <c r="AA7" s="41">
        <v>852205952.9019749</v>
      </c>
      <c r="AB7" s="24"/>
    </row>
    <row r="8" spans="1:28" ht="29.25" customHeight="1" outlineLevel="1">
      <c r="A8" s="77" t="s">
        <v>7</v>
      </c>
      <c r="B8" s="3" t="s">
        <v>13</v>
      </c>
      <c r="C8" s="76">
        <v>432956946</v>
      </c>
      <c r="D8" s="74">
        <f>986626589.61/1.9558</f>
        <v>504461902.85816544</v>
      </c>
      <c r="E8" s="78">
        <v>1</v>
      </c>
      <c r="F8" s="75"/>
      <c r="G8" s="47"/>
      <c r="H8" s="48"/>
      <c r="I8" s="48"/>
      <c r="J8" s="48"/>
      <c r="K8" s="48"/>
      <c r="L8" s="48"/>
      <c r="M8" s="48"/>
      <c r="N8" s="48"/>
      <c r="O8" s="48"/>
      <c r="P8" s="61">
        <v>387373901</v>
      </c>
      <c r="Q8" s="61">
        <v>68360100.1764</v>
      </c>
      <c r="R8" s="61" t="e">
        <f>+#REF!-P8</f>
        <v>#REF!</v>
      </c>
      <c r="S8" s="61" t="e">
        <f>+#REF!-Q8</f>
        <v>#REF!</v>
      </c>
      <c r="T8" s="63"/>
      <c r="U8" s="45"/>
      <c r="V8" s="45"/>
      <c r="W8" s="20"/>
      <c r="X8" s="31">
        <f t="shared" si="0"/>
        <v>986626589.61</v>
      </c>
      <c r="Y8" s="32" t="e">
        <f>D8*#REF!</f>
        <v>#REF!</v>
      </c>
      <c r="Z8" s="25"/>
      <c r="AA8" s="33">
        <v>175709430.58349597</v>
      </c>
      <c r="AB8" s="26">
        <f aca="true" t="shared" si="2" ref="AB8:AB14">C8-AA8</f>
        <v>257247515.41650403</v>
      </c>
    </row>
    <row r="9" spans="1:28" ht="29.25" customHeight="1" outlineLevel="1">
      <c r="A9" s="77" t="s">
        <v>5</v>
      </c>
      <c r="B9" s="3" t="s">
        <v>13</v>
      </c>
      <c r="C9" s="76">
        <v>1208666204</v>
      </c>
      <c r="D9" s="74">
        <f>2230155414.53/1.9558</f>
        <v>1140277847.6991513</v>
      </c>
      <c r="E9" s="78">
        <f>D9/C9</f>
        <v>0.9434183266856292</v>
      </c>
      <c r="F9" s="75"/>
      <c r="G9" s="47"/>
      <c r="H9" s="48"/>
      <c r="I9" s="48"/>
      <c r="J9" s="48"/>
      <c r="K9" s="48"/>
      <c r="L9" s="48"/>
      <c r="M9" s="48"/>
      <c r="N9" s="48"/>
      <c r="O9" s="48"/>
      <c r="P9" s="61">
        <v>1027366273</v>
      </c>
      <c r="Q9" s="61">
        <v>256841568</v>
      </c>
      <c r="R9" s="61" t="e">
        <f>+#REF!-P9</f>
        <v>#REF!</v>
      </c>
      <c r="S9" s="61" t="e">
        <f>+#REF!-Q9</f>
        <v>#REF!</v>
      </c>
      <c r="T9" s="63"/>
      <c r="U9" s="45"/>
      <c r="V9" s="45"/>
      <c r="W9" s="20"/>
      <c r="X9" s="31">
        <f t="shared" si="0"/>
        <v>2230155414.53</v>
      </c>
      <c r="Y9" s="32" t="e">
        <f>D9*#REF!</f>
        <v>#REF!</v>
      </c>
      <c r="Z9" s="25"/>
      <c r="AA9" s="33">
        <v>676496522.318479</v>
      </c>
      <c r="AB9" s="26">
        <f t="shared" si="2"/>
        <v>532169681.68152106</v>
      </c>
    </row>
    <row r="10" spans="1:28" s="4" customFormat="1" ht="29.25" customHeight="1">
      <c r="A10" s="69" t="s">
        <v>8</v>
      </c>
      <c r="B10" s="3" t="s">
        <v>13</v>
      </c>
      <c r="C10" s="40">
        <v>1601274759</v>
      </c>
      <c r="D10" s="73">
        <f>2990095437.39/1.9558</f>
        <v>1528834971.5666223</v>
      </c>
      <c r="E10" s="78">
        <f>D10/C10</f>
        <v>0.9547611757281327</v>
      </c>
      <c r="F10" s="75"/>
      <c r="G10" s="47"/>
      <c r="H10" s="47"/>
      <c r="I10" s="47"/>
      <c r="J10" s="47"/>
      <c r="K10" s="47"/>
      <c r="L10" s="47"/>
      <c r="M10" s="47"/>
      <c r="N10" s="47"/>
      <c r="O10" s="47"/>
      <c r="P10" s="61">
        <v>1361083545</v>
      </c>
      <c r="Q10" s="61">
        <v>240191214</v>
      </c>
      <c r="R10" s="61" t="e">
        <f>+#REF!-P10</f>
        <v>#REF!</v>
      </c>
      <c r="S10" s="61" t="e">
        <f>+#REF!-Q10</f>
        <v>#REF!</v>
      </c>
      <c r="T10" s="64"/>
      <c r="U10" s="44"/>
      <c r="V10" s="44"/>
      <c r="W10" s="42"/>
      <c r="X10" s="31">
        <f t="shared" si="0"/>
        <v>2990095437.39</v>
      </c>
      <c r="Y10" s="32" t="e">
        <f>D10*#REF!</f>
        <v>#REF!</v>
      </c>
      <c r="Z10" s="27"/>
      <c r="AA10" s="41">
        <v>935751012.7035754</v>
      </c>
      <c r="AB10" s="43">
        <f t="shared" si="2"/>
        <v>665523746.2964246</v>
      </c>
    </row>
    <row r="11" spans="1:28" s="19" customFormat="1" ht="29.25" customHeight="1">
      <c r="A11" s="70" t="s">
        <v>14</v>
      </c>
      <c r="B11" s="3" t="s">
        <v>13</v>
      </c>
      <c r="C11" s="40">
        <v>1213869575</v>
      </c>
      <c r="D11" s="73">
        <f>2377878290.5/1.9558</f>
        <v>1215808513.3960528</v>
      </c>
      <c r="E11" s="78">
        <v>1</v>
      </c>
      <c r="F11" s="75"/>
      <c r="G11" s="47"/>
      <c r="H11" s="47"/>
      <c r="I11" s="47"/>
      <c r="J11" s="47"/>
      <c r="K11" s="47"/>
      <c r="L11" s="47"/>
      <c r="M11" s="47"/>
      <c r="N11" s="47"/>
      <c r="O11" s="47"/>
      <c r="P11" s="61">
        <v>1031789139</v>
      </c>
      <c r="Q11" s="61">
        <v>182080436</v>
      </c>
      <c r="R11" s="61" t="e">
        <f>+#REF!-P11</f>
        <v>#REF!</v>
      </c>
      <c r="S11" s="61" t="e">
        <f>+#REF!-Q11</f>
        <v>#REF!</v>
      </c>
      <c r="T11" s="64"/>
      <c r="U11" s="44"/>
      <c r="V11" s="44"/>
      <c r="W11" s="42"/>
      <c r="X11" s="31">
        <f t="shared" si="0"/>
        <v>2377878290.5</v>
      </c>
      <c r="Y11" s="32" t="e">
        <f>D11*#REF!</f>
        <v>#REF!</v>
      </c>
      <c r="Z11" s="27"/>
      <c r="AA11" s="41">
        <v>768652783.8447722</v>
      </c>
      <c r="AB11" s="43">
        <f t="shared" si="2"/>
        <v>445216791.1552278</v>
      </c>
    </row>
    <row r="12" spans="1:28" s="4" customFormat="1" ht="29.25" customHeight="1">
      <c r="A12" s="69" t="s">
        <v>9</v>
      </c>
      <c r="B12" s="3" t="s">
        <v>13</v>
      </c>
      <c r="C12" s="40">
        <v>1162215552</v>
      </c>
      <c r="D12" s="73">
        <f>2199498313.58/1.9558</f>
        <v>1124602880.4478986</v>
      </c>
      <c r="E12" s="78">
        <f>D12/C12</f>
        <v>0.9676370949542229</v>
      </c>
      <c r="F12" s="75"/>
      <c r="G12" s="47"/>
      <c r="H12" s="47"/>
      <c r="I12" s="47"/>
      <c r="J12" s="47"/>
      <c r="K12" s="47"/>
      <c r="L12" s="47"/>
      <c r="M12" s="47"/>
      <c r="N12" s="47"/>
      <c r="O12" s="47"/>
      <c r="P12" s="61">
        <v>987883219</v>
      </c>
      <c r="Q12" s="61">
        <v>174332333</v>
      </c>
      <c r="R12" s="61" t="e">
        <f>+#REF!-P12</f>
        <v>#REF!</v>
      </c>
      <c r="S12" s="61" t="e">
        <f>+#REF!-Q12</f>
        <v>#REF!</v>
      </c>
      <c r="T12" s="64"/>
      <c r="U12" s="44"/>
      <c r="V12" s="44"/>
      <c r="W12" s="42"/>
      <c r="X12" s="31">
        <f t="shared" si="0"/>
        <v>2199498313.58</v>
      </c>
      <c r="Y12" s="32" t="e">
        <f>D12*#REF!</f>
        <v>#REF!</v>
      </c>
      <c r="Z12" s="27"/>
      <c r="AA12" s="41">
        <v>689845262.026593</v>
      </c>
      <c r="AB12" s="43">
        <f t="shared" si="2"/>
        <v>472370289.97340703</v>
      </c>
    </row>
    <row r="13" spans="1:28" s="19" customFormat="1" ht="29.25" customHeight="1">
      <c r="A13" s="70" t="s">
        <v>10</v>
      </c>
      <c r="B13" s="3" t="s">
        <v>13</v>
      </c>
      <c r="C13" s="40">
        <v>174057556.46</v>
      </c>
      <c r="D13" s="73">
        <f>336662146.41/1.9558</f>
        <v>172135262.50639126</v>
      </c>
      <c r="E13" s="78">
        <f>D13/C13</f>
        <v>0.9889559867856096</v>
      </c>
      <c r="F13" s="75"/>
      <c r="G13" s="47"/>
      <c r="H13" s="47"/>
      <c r="I13" s="47"/>
      <c r="J13" s="47"/>
      <c r="K13" s="47"/>
      <c r="L13" s="47"/>
      <c r="M13" s="47"/>
      <c r="N13" s="47"/>
      <c r="O13" s="47"/>
      <c r="P13" s="61">
        <v>147948923</v>
      </c>
      <c r="Q13" s="61">
        <v>26108633</v>
      </c>
      <c r="R13" s="61" t="e">
        <f>+#REF!-P13</f>
        <v>#REF!</v>
      </c>
      <c r="S13" s="61" t="e">
        <f>+#REF!-Q13</f>
        <v>#REF!</v>
      </c>
      <c r="T13" s="64"/>
      <c r="U13" s="44"/>
      <c r="V13" s="44"/>
      <c r="W13" s="42"/>
      <c r="X13" s="31">
        <f t="shared" si="0"/>
        <v>336662146.41</v>
      </c>
      <c r="Y13" s="32" t="e">
        <f>D13*#REF!</f>
        <v>#REF!</v>
      </c>
      <c r="Z13" s="27"/>
      <c r="AA13" s="41">
        <v>103804909.34554881</v>
      </c>
      <c r="AB13" s="43">
        <f t="shared" si="2"/>
        <v>70252647.1144512</v>
      </c>
    </row>
    <row r="14" spans="1:28" s="19" customFormat="1" ht="29.25" customHeight="1" thickBot="1">
      <c r="A14" s="79" t="s">
        <v>11</v>
      </c>
      <c r="B14" s="82" t="s">
        <v>13</v>
      </c>
      <c r="C14" s="71">
        <v>54658454.11764706</v>
      </c>
      <c r="D14" s="80">
        <f>107619793.58/1.9558</f>
        <v>55025970.743429795</v>
      </c>
      <c r="E14" s="81">
        <v>1</v>
      </c>
      <c r="F14" s="75"/>
      <c r="G14" s="47"/>
      <c r="H14" s="47"/>
      <c r="I14" s="47"/>
      <c r="J14" s="47"/>
      <c r="K14" s="47"/>
      <c r="L14" s="47"/>
      <c r="M14" s="47"/>
      <c r="N14" s="47"/>
      <c r="O14" s="47"/>
      <c r="P14" s="61">
        <v>46459686</v>
      </c>
      <c r="Q14" s="61">
        <v>8198768</v>
      </c>
      <c r="R14" s="61" t="e">
        <f>+#REF!-P14</f>
        <v>#REF!</v>
      </c>
      <c r="S14" s="61" t="e">
        <f>+#REF!-Q14</f>
        <v>#REF!</v>
      </c>
      <c r="T14" s="64"/>
      <c r="U14" s="44"/>
      <c r="V14" s="44"/>
      <c r="W14" s="42"/>
      <c r="X14" s="31">
        <f t="shared" si="0"/>
        <v>107619793.58</v>
      </c>
      <c r="Y14" s="32" t="e">
        <f>D14*#REF!</f>
        <v>#REF!</v>
      </c>
      <c r="Z14" s="27"/>
      <c r="AA14" s="41">
        <v>33826448.87518051</v>
      </c>
      <c r="AB14" s="43">
        <f t="shared" si="2"/>
        <v>20832005.242466547</v>
      </c>
    </row>
    <row r="15" spans="1:28" s="4" customFormat="1" ht="44.25" customHeight="1">
      <c r="A15" s="87" t="s">
        <v>15</v>
      </c>
      <c r="B15" s="88"/>
      <c r="C15" s="88"/>
      <c r="D15" s="88"/>
      <c r="E15" s="8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65"/>
      <c r="Q15" s="65"/>
      <c r="R15" s="65"/>
      <c r="S15" s="65"/>
      <c r="T15" s="65"/>
      <c r="U15" s="56"/>
      <c r="V15" s="56"/>
      <c r="W15" s="21"/>
      <c r="X15" s="31"/>
      <c r="Y15" s="32"/>
      <c r="Z15" s="25"/>
      <c r="AA15" s="34"/>
      <c r="AB15" s="26"/>
    </row>
    <row r="16" spans="1:28" s="4" customFormat="1" ht="29.25" customHeight="1">
      <c r="A16" s="5"/>
      <c r="B16" s="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65"/>
      <c r="Q16" s="65"/>
      <c r="R16" s="65"/>
      <c r="S16" s="65"/>
      <c r="T16" s="65"/>
      <c r="U16" s="56"/>
      <c r="V16" s="56"/>
      <c r="W16" s="21"/>
      <c r="X16" s="31"/>
      <c r="Y16" s="32"/>
      <c r="Z16" s="25"/>
      <c r="AA16" s="34"/>
      <c r="AB16" s="26"/>
    </row>
    <row r="17" spans="1:28" s="4" customFormat="1" ht="29.25" customHeight="1">
      <c r="A17" s="5"/>
      <c r="B17" s="5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65"/>
      <c r="Q17" s="65"/>
      <c r="R17" s="65"/>
      <c r="S17" s="65"/>
      <c r="T17" s="65"/>
      <c r="U17" s="56"/>
      <c r="V17" s="56"/>
      <c r="W17" s="21"/>
      <c r="X17" s="31"/>
      <c r="Y17" s="32"/>
      <c r="Z17" s="25"/>
      <c r="AA17" s="34"/>
      <c r="AB17" s="26"/>
    </row>
    <row r="18" spans="1:28" s="4" customFormat="1" ht="29.25" customHeight="1">
      <c r="A18" s="5"/>
      <c r="B18" s="5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65"/>
      <c r="Q18" s="65"/>
      <c r="R18" s="65"/>
      <c r="S18" s="65"/>
      <c r="T18" s="65"/>
      <c r="U18" s="56"/>
      <c r="V18" s="56"/>
      <c r="W18" s="21"/>
      <c r="X18" s="31"/>
      <c r="Y18" s="32"/>
      <c r="Z18" s="25"/>
      <c r="AA18" s="34"/>
      <c r="AB18" s="26"/>
    </row>
    <row r="19" spans="1:28" s="4" customFormat="1" ht="29.25" customHeight="1">
      <c r="A19" s="5"/>
      <c r="B19" s="5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65"/>
      <c r="Q19" s="65"/>
      <c r="R19" s="65"/>
      <c r="S19" s="65"/>
      <c r="T19" s="65"/>
      <c r="U19" s="56"/>
      <c r="V19" s="56"/>
      <c r="W19" s="21"/>
      <c r="X19" s="31"/>
      <c r="Y19" s="32"/>
      <c r="Z19" s="25"/>
      <c r="AA19" s="34"/>
      <c r="AB19" s="26"/>
    </row>
    <row r="20" spans="1:28" s="4" customFormat="1" ht="29.25" customHeight="1">
      <c r="A20" s="5"/>
      <c r="B20" s="5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65"/>
      <c r="Q20" s="65"/>
      <c r="R20" s="65"/>
      <c r="S20" s="65"/>
      <c r="T20" s="65"/>
      <c r="U20" s="56"/>
      <c r="V20" s="56"/>
      <c r="W20" s="21"/>
      <c r="X20" s="31"/>
      <c r="Y20" s="32"/>
      <c r="Z20" s="25"/>
      <c r="AA20" s="34"/>
      <c r="AB20" s="26"/>
    </row>
    <row r="21" spans="1:28" s="4" customFormat="1" ht="29.25" customHeight="1">
      <c r="A21" s="5"/>
      <c r="B21" s="5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65"/>
      <c r="Q21" s="65"/>
      <c r="R21" s="65"/>
      <c r="S21" s="65"/>
      <c r="T21" s="65"/>
      <c r="U21" s="56"/>
      <c r="V21" s="56"/>
      <c r="W21" s="21"/>
      <c r="X21" s="31"/>
      <c r="Y21" s="32"/>
      <c r="Z21" s="25"/>
      <c r="AA21" s="34"/>
      <c r="AB21" s="26"/>
    </row>
    <row r="22" spans="1:28" s="4" customFormat="1" ht="29.25" customHeight="1">
      <c r="A22" s="5"/>
      <c r="B22" s="5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65"/>
      <c r="Q22" s="65"/>
      <c r="R22" s="65"/>
      <c r="S22" s="65"/>
      <c r="T22" s="65"/>
      <c r="U22" s="56"/>
      <c r="V22" s="56"/>
      <c r="W22" s="21"/>
      <c r="X22" s="31"/>
      <c r="Y22" s="32"/>
      <c r="Z22" s="25"/>
      <c r="AA22" s="34"/>
      <c r="AB22" s="26"/>
    </row>
    <row r="23" spans="1:28" s="4" customFormat="1" ht="29.25" customHeight="1">
      <c r="A23" s="5"/>
      <c r="B23" s="5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5"/>
      <c r="Q23" s="65"/>
      <c r="R23" s="65"/>
      <c r="S23" s="65"/>
      <c r="T23" s="65"/>
      <c r="U23" s="56"/>
      <c r="V23" s="56"/>
      <c r="W23" s="21"/>
      <c r="X23" s="31"/>
      <c r="Y23" s="32"/>
      <c r="Z23" s="25"/>
      <c r="AA23" s="34"/>
      <c r="AB23" s="26"/>
    </row>
    <row r="24" spans="1:28" s="4" customFormat="1" ht="29.25" customHeight="1">
      <c r="A24" s="5"/>
      <c r="B24" s="5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65"/>
      <c r="Q24" s="65"/>
      <c r="R24" s="65"/>
      <c r="S24" s="65"/>
      <c r="T24" s="65"/>
      <c r="U24" s="56"/>
      <c r="V24" s="56"/>
      <c r="W24" s="21"/>
      <c r="X24" s="31"/>
      <c r="Y24" s="32"/>
      <c r="Z24" s="25"/>
      <c r="AA24" s="34"/>
      <c r="AB24" s="26"/>
    </row>
    <row r="25" spans="3:23" ht="12.75">
      <c r="C25" s="13"/>
      <c r="D25" s="3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66"/>
      <c r="Q25" s="66"/>
      <c r="R25" s="66"/>
      <c r="S25" s="66"/>
      <c r="T25" s="66"/>
      <c r="U25" s="57"/>
      <c r="V25" s="57"/>
      <c r="W25" s="17"/>
    </row>
    <row r="26" spans="4:23" ht="12.75">
      <c r="D26" s="3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6"/>
      <c r="Q26" s="66"/>
      <c r="R26" s="66"/>
      <c r="S26" s="66"/>
      <c r="T26" s="66"/>
      <c r="U26" s="57"/>
      <c r="V26" s="57"/>
      <c r="W26" s="15"/>
    </row>
    <row r="27" spans="3:24" ht="12.75">
      <c r="C27" s="12"/>
      <c r="D27" s="3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W27" s="16"/>
      <c r="X27" s="28">
        <v>9081083108.27</v>
      </c>
    </row>
    <row r="28" spans="4:23" ht="12.75">
      <c r="D28" s="3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68"/>
      <c r="R28" s="68"/>
      <c r="S28" s="68"/>
      <c r="T28" s="68"/>
      <c r="U28" s="59"/>
      <c r="V28" s="59"/>
      <c r="W28" s="7"/>
    </row>
    <row r="29" spans="3:24" ht="12.75">
      <c r="C29" s="11"/>
      <c r="D29" s="3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8"/>
      <c r="Q29" s="68"/>
      <c r="R29" s="68"/>
      <c r="S29" s="68"/>
      <c r="T29" s="68"/>
      <c r="U29" s="59"/>
      <c r="V29" s="59"/>
      <c r="W29" s="7"/>
      <c r="X29" s="35" t="e">
        <f>#REF!-X27</f>
        <v>#REF!</v>
      </c>
    </row>
    <row r="30" spans="4:15" ht="12.75">
      <c r="D30" s="3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2:28" ht="12.75">
      <c r="B31"/>
      <c r="C31" s="13"/>
      <c r="D31" s="37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68"/>
      <c r="Q31" s="68"/>
      <c r="R31" s="68"/>
      <c r="S31" s="68"/>
      <c r="T31" s="68"/>
      <c r="U31" s="59"/>
      <c r="V31" s="59"/>
      <c r="W31" s="7"/>
      <c r="X31"/>
      <c r="Y31"/>
      <c r="Z31"/>
      <c r="AA31"/>
      <c r="AB31"/>
    </row>
    <row r="32" spans="2:28" ht="12.75">
      <c r="B32"/>
      <c r="D32" s="37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X32"/>
      <c r="Y32"/>
      <c r="Z32"/>
      <c r="AA32"/>
      <c r="AB32"/>
    </row>
  </sheetData>
  <mergeCells count="6">
    <mergeCell ref="A2:A3"/>
    <mergeCell ref="B2:B3"/>
    <mergeCell ref="A15:E15"/>
    <mergeCell ref="C2:C3"/>
    <mergeCell ref="D2:D3"/>
    <mergeCell ref="E2:E3"/>
  </mergeCells>
  <printOptions/>
  <pageMargins left="0.5118110236220472" right="0.31496062992125984" top="0.787401574803149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&amp;C&amp;"Arial,Bold"Financial implementation of Operational Programs of the 2007-2013 programming period as per 31.03.2017 according to Applications for payment of the final balance to the EC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Грета Божкова</cp:lastModifiedBy>
  <cp:lastPrinted>2017-04-12T12:10:40Z</cp:lastPrinted>
  <dcterms:created xsi:type="dcterms:W3CDTF">2007-11-29T09:10:22Z</dcterms:created>
  <dcterms:modified xsi:type="dcterms:W3CDTF">2017-04-12T12:36:17Z</dcterms:modified>
  <cp:category/>
  <cp:version/>
  <cp:contentType/>
  <cp:contentStatus/>
</cp:coreProperties>
</file>