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45" windowWidth="15195" windowHeight="8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calcId="144525"/>
</workbook>
</file>

<file path=xl/sharedStrings.xml><?xml version="1.0" encoding="utf-8"?>
<sst xmlns="http://schemas.openxmlformats.org/spreadsheetml/2006/main" count="381" uniqueCount="332">
  <si>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</si>
  <si>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</si>
  <si>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</si>
  <si>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</si>
  <si>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</si>
  <si>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</si>
  <si>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</si>
  <si>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</si>
  <si>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</si>
  <si>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</si>
  <si>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</si>
  <si>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</si>
  <si>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</si>
  <si>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</si>
  <si>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</si>
  <si>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</si>
  <si>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</si>
  <si>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</si>
  <si>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</si>
  <si>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</si>
  <si>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</si>
  <si>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</si>
  <si>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</si>
  <si>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</si>
  <si>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</si>
  <si>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</si>
  <si>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</si>
  <si>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</si>
  <si>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</si>
  <si>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</si>
  <si>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</si>
  <si>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</si>
  <si>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</si>
  <si>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</si>
  <si>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</si>
  <si>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</si>
  <si>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</si>
  <si>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</si>
  <si>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</si>
  <si>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</si>
  <si>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</si>
  <si>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</si>
  <si>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</si>
  <si>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</si>
  <si>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</si>
  <si>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</si>
  <si>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</si>
  <si>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</si>
  <si>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</si>
  <si>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</si>
  <si>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</si>
  <si>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</si>
  <si>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</si>
  <si>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</si>
  <si>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</si>
  <si>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</si>
  <si>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</si>
  <si>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</si>
  <si>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</si>
  <si>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</si>
  <si>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</si>
  <si>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</si>
  <si>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</si>
  <si>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</si>
  <si>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</si>
  <si>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</si>
  <si>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</si>
  <si>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</si>
  <si>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</si>
  <si>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</si>
  <si>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</si>
  <si>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</si>
  <si>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</si>
  <si>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</si>
  <si>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</si>
  <si>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</si>
  <si>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</si>
  <si>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</si>
  <si>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</si>
  <si>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</si>
  <si>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</si>
  <si>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</si>
  <si>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</si>
  <si>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</si>
  <si>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</si>
  <si>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</si>
  <si>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</si>
  <si>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</si>
  <si>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</si>
  <si>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</si>
  <si>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</si>
  <si>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</si>
  <si>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</si>
  <si>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</si>
  <si>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</si>
  <si>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</si>
  <si>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</si>
  <si>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</si>
  <si>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</si>
  <si>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</si>
  <si>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</si>
  <si>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</si>
  <si>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</si>
  <si>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</si>
  <si>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</si>
  <si>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</si>
  <si>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</si>
  <si>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</si>
  <si>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</si>
  <si>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</si>
  <si>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</si>
  <si>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</si>
  <si>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</si>
  <si>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</si>
  <si>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</si>
  <si>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</si>
  <si>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</si>
  <si>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</si>
  <si>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</si>
  <si>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</si>
  <si>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</si>
  <si>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</si>
  <si>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</si>
  <si>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</si>
  <si>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</si>
  <si>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</si>
  <si>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</si>
  <si>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</si>
  <si>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</si>
  <si>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</si>
  <si>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</si>
  <si>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</si>
  <si>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</si>
  <si>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</si>
  <si>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</si>
  <si>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</si>
  <si>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</si>
  <si>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</si>
  <si>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</si>
  <si>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</si>
  <si>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</si>
  <si>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</si>
  <si>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</si>
  <si>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</si>
  <si>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</si>
  <si>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</si>
  <si>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</si>
  <si>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</si>
  <si>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</si>
  <si>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</si>
  <si>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</si>
  <si>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</si>
  <si>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</si>
  <si>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</si>
  <si>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</si>
  <si>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</si>
  <si>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</si>
  <si>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</si>
  <si>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</si>
  <si>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</si>
  <si>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</si>
  <si>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</si>
  <si>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</si>
  <si>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</si>
  <si>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</si>
  <si>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</si>
  <si>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</si>
  <si>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</si>
  <si>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</si>
  <si>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</si>
  <si>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</si>
  <si>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</si>
  <si>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</si>
  <si>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</si>
  <si>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</si>
  <si>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</si>
  <si>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</si>
  <si>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</si>
  <si>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</si>
  <si>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</si>
  <si>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</si>
  <si>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</si>
  <si>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</si>
  <si>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</si>
  <si>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</si>
  <si>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</si>
  <si>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</si>
  <si>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</si>
  <si>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</si>
  <si>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</si>
  <si>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</si>
  <si>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</si>
  <si>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</si>
  <si>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</si>
  <si>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</si>
  <si>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</si>
  <si>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</si>
  <si>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</si>
  <si>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</si>
  <si>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</si>
  <si>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</si>
  <si>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</si>
  <si>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</si>
  <si>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</si>
  <si>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</si>
  <si>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</si>
  <si>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</si>
  <si>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</si>
  <si>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</si>
  <si>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</si>
  <si>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</si>
  <si>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</si>
  <si>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</si>
  <si>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</si>
  <si>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</si>
  <si>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</si>
  <si>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</si>
  <si>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</si>
  <si>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</si>
  <si>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</si>
  <si>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</si>
  <si>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</si>
  <si>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</si>
  <si>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</si>
  <si>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</si>
  <si>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</si>
  <si>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</si>
  <si>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</si>
  <si>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</si>
  <si>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</si>
  <si>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</si>
  <si>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</si>
  <si>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</si>
  <si>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</si>
  <si>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</si>
  <si>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</si>
  <si>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</si>
  <si>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</si>
  <si>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</si>
  <si>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</si>
  <si>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</si>
  <si>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</si>
  <si>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</si>
  <si>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</si>
  <si>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</si>
  <si>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</si>
  <si>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</si>
  <si>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</si>
  <si>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</si>
  <si>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</si>
  <si>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</si>
  <si>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</si>
  <si>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</si>
  <si>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</si>
  <si>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</si>
  <si>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</si>
  <si>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</si>
  <si>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</si>
  <si>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</si>
  <si>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</si>
  <si>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</si>
  <si>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</si>
  <si>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</si>
  <si>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</si>
  <si>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</si>
  <si>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</si>
  <si>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</si>
  <si>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</si>
  <si>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</si>
  <si>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</si>
  <si>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</si>
  <si>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</si>
  <si>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</si>
  <si>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</si>
  <si>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</si>
  <si>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</si>
  <si>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</si>
  <si>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</si>
  <si>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</si>
  <si>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</si>
  <si>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</si>
  <si>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</si>
  <si>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</si>
  <si>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</si>
  <si>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</si>
  <si>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</si>
  <si>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Сопот</t>
  </si>
  <si>
    <t>ОБЩО</t>
  </si>
  <si>
    <t>З Д Р А В Е О П А З В А Н Е</t>
  </si>
  <si>
    <t>/хил.лв/</t>
  </si>
  <si>
    <t>СБРЗ</t>
  </si>
  <si>
    <t>ФОНД</t>
  </si>
  <si>
    <t>ПАР.2</t>
  </si>
  <si>
    <t>ОБЛ.ДОХОД</t>
  </si>
  <si>
    <t xml:space="preserve">     ДОО</t>
  </si>
  <si>
    <t>ЗОВ</t>
  </si>
  <si>
    <t>бр.з.к.</t>
  </si>
  <si>
    <t>с-ва з.к.</t>
  </si>
  <si>
    <t>ДИСПАНСЕРИ</t>
  </si>
  <si>
    <t>ЗДРАВЕ</t>
  </si>
  <si>
    <t>числ.ТЗ</t>
  </si>
  <si>
    <t>пр.болни</t>
  </si>
  <si>
    <t>без диспансери</t>
  </si>
  <si>
    <t>с диспансери</t>
  </si>
  <si>
    <t>първо тримесечие</t>
  </si>
  <si>
    <t>второ тримесечие</t>
  </si>
  <si>
    <t>трето тримесечие</t>
  </si>
  <si>
    <t>ffffff</t>
  </si>
  <si>
    <t>първо</t>
  </si>
  <si>
    <t>трим.</t>
  </si>
  <si>
    <t>второ</t>
  </si>
  <si>
    <t xml:space="preserve">второ </t>
  </si>
  <si>
    <t>тримесечие</t>
  </si>
  <si>
    <t>трето</t>
  </si>
  <si>
    <t xml:space="preserve">Добрич   </t>
  </si>
  <si>
    <t>Добричка</t>
  </si>
  <si>
    <t>след срока</t>
  </si>
  <si>
    <t>по имейл</t>
  </si>
  <si>
    <t>от 01.01</t>
  </si>
  <si>
    <t>закръгл.</t>
  </si>
  <si>
    <t>01.01-телк</t>
  </si>
  <si>
    <t>1.03.</t>
  </si>
  <si>
    <t>1.08.</t>
  </si>
  <si>
    <t>`</t>
  </si>
  <si>
    <t>трето и четв.</t>
  </si>
  <si>
    <t>хубава</t>
  </si>
  <si>
    <t>IV-то</t>
  </si>
  <si>
    <t xml:space="preserve"> </t>
  </si>
  <si>
    <t>Bетово</t>
  </si>
  <si>
    <t>средства</t>
  </si>
  <si>
    <t>/лева/</t>
  </si>
  <si>
    <t>Към ФО-13 от 28.03.2015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</si>
</sst>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YR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3" fontId="10" fillId="2" borderId="1" xfId="0" applyNumberFormat="1" applyFont="1" applyFill="1" applyBorder="1"/>
    <xf numFmtId="0" fontId="10" fillId="2" borderId="1" xfId="0" applyFont="1" applyFill="1" applyBorder="1"/>
    <xf numFmtId="0" fontId="1" fillId="2" borderId="0" xfId="0" applyFont="1" applyFill="1"/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ill="1"/>
    <xf numFmtId="3" fontId="0" fillId="2" borderId="0" xfId="0" applyNumberFormat="1" applyFill="1"/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0" fontId="7" fillId="2" borderId="0" xfId="0" applyFont="1" applyFill="1" applyBorder="1" applyAlignment="1" applyProtection="1">
      <alignment vertical="center"/>
      <protection locked="0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3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4" xfId="0" applyFont="1" applyFill="1" applyBorder="1"/>
    <xf numFmtId="0" fontId="26" fillId="2" borderId="5" xfId="0" applyFont="1" applyFill="1" applyBorder="1"/>
    <xf numFmtId="0" fontId="26" fillId="2" borderId="0" xfId="0" applyFont="1" applyFill="1"/>
    <xf numFmtId="3" fontId="7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17" fillId="2" borderId="6" xfId="0" applyFont="1" applyFill="1" applyBorder="1"/>
    <xf numFmtId="0" fontId="1" fillId="2" borderId="7" xfId="0" applyFont="1" applyFill="1" applyBorder="1" applyAlignment="1" applyProtection="1">
      <alignment/>
      <protection locked="0"/>
    </xf>
    <xf numFmtId="0" fontId="6" fillId="2" borderId="7" xfId="0" applyFont="1" applyFill="1" applyBorder="1"/>
    <xf numFmtId="0" fontId="0" fillId="2" borderId="7" xfId="0" applyFill="1" applyBorder="1"/>
    <xf numFmtId="3" fontId="0" fillId="2" borderId="7" xfId="0" applyNumberFormat="1" applyFill="1" applyBorder="1"/>
    <xf numFmtId="0" fontId="2" fillId="2" borderId="1" xfId="0" applyFont="1" applyFill="1" applyBorder="1" applyAlignment="1" applyProtection="1">
      <alignment/>
      <protection locked="0"/>
    </xf>
    <xf numFmtId="0" fontId="6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3" fontId="20" fillId="2" borderId="1" xfId="0" applyNumberFormat="1" applyFont="1" applyFill="1" applyBorder="1"/>
    <xf numFmtId="3" fontId="0" fillId="2" borderId="1" xfId="0" applyNumberFormat="1" applyFont="1" applyFill="1" applyBorder="1"/>
    <xf numFmtId="0" fontId="21" fillId="2" borderId="1" xfId="0" applyFont="1" applyFill="1" applyBorder="1"/>
    <xf numFmtId="3" fontId="22" fillId="2" borderId="1" xfId="0" applyNumberFormat="1" applyFont="1" applyFill="1" applyBorder="1" applyProtection="1">
      <protection/>
    </xf>
    <xf numFmtId="3" fontId="12" fillId="2" borderId="9" xfId="0" applyNumberFormat="1" applyFont="1" applyFill="1" applyBorder="1" applyProtection="1">
      <protection/>
    </xf>
    <xf numFmtId="3" fontId="12" fillId="2" borderId="10" xfId="0" applyNumberFormat="1" applyFont="1" applyFill="1" applyBorder="1" applyProtection="1">
      <protection/>
    </xf>
    <xf numFmtId="3" fontId="26" fillId="2" borderId="1" xfId="0" applyNumberFormat="1" applyFont="1" applyFill="1" applyBorder="1"/>
    <xf numFmtId="0" fontId="0" fillId="2" borderId="1" xfId="0" applyFont="1" applyFill="1" applyBorder="1"/>
    <xf numFmtId="0" fontId="8" fillId="2" borderId="0" xfId="0" applyFont="1" applyFill="1"/>
    <xf numFmtId="0" fontId="5" fillId="2" borderId="0" xfId="0" applyFont="1" applyFill="1"/>
    <xf numFmtId="0" fontId="25" fillId="2" borderId="1" xfId="0" applyFont="1" applyFill="1" applyBorder="1"/>
    <xf numFmtId="0" fontId="8" fillId="2" borderId="1" xfId="0" applyFont="1" applyFill="1" applyBorder="1"/>
    <xf numFmtId="0" fontId="23" fillId="2" borderId="1" xfId="0" applyFont="1" applyFill="1" applyBorder="1"/>
    <xf numFmtId="0" fontId="27" fillId="2" borderId="1" xfId="0" applyFont="1" applyFill="1" applyBorder="1"/>
    <xf numFmtId="0" fontId="15" fillId="2" borderId="1" xfId="0" applyFont="1" applyFill="1" applyBorder="1"/>
    <xf numFmtId="3" fontId="23" fillId="2" borderId="1" xfId="0" applyNumberFormat="1" applyFont="1" applyFill="1" applyBorder="1"/>
    <xf numFmtId="0" fontId="30" fillId="2" borderId="0" xfId="0" applyFont="1" applyFill="1"/>
    <xf numFmtId="0" fontId="0" fillId="2" borderId="0" xfId="0" applyFont="1" applyFill="1"/>
    <xf numFmtId="0" fontId="28" fillId="2" borderId="1" xfId="0" applyFont="1" applyFill="1" applyBorder="1"/>
    <xf numFmtId="3" fontId="29" fillId="2" borderId="1" xfId="0" applyNumberFormat="1" applyFont="1" applyFill="1" applyBorder="1"/>
    <xf numFmtId="0" fontId="29" fillId="2" borderId="0" xfId="0" applyFont="1" applyFill="1"/>
    <xf numFmtId="0" fontId="0" fillId="2" borderId="0" xfId="0" applyFont="1" applyFill="1"/>
    <xf numFmtId="0" fontId="14" fillId="2" borderId="7" xfId="0" applyFont="1" applyFill="1" applyBorder="1"/>
    <xf numFmtId="3" fontId="14" fillId="2" borderId="7" xfId="0" applyNumberFormat="1" applyFont="1" applyFill="1" applyBorder="1"/>
    <xf numFmtId="0" fontId="20" fillId="2" borderId="9" xfId="0" applyFont="1" applyFill="1" applyBorder="1"/>
    <xf numFmtId="0" fontId="20" fillId="2" borderId="11" xfId="0" applyFont="1" applyFill="1" applyBorder="1"/>
    <xf numFmtId="3" fontId="22" fillId="2" borderId="10" xfId="0" applyNumberFormat="1" applyFont="1" applyFill="1" applyBorder="1" applyProtection="1">
      <protection/>
    </xf>
    <xf numFmtId="3" fontId="22" fillId="2" borderId="9" xfId="0" applyNumberFormat="1" applyFont="1" applyFill="1" applyBorder="1" applyProtection="1">
      <protection/>
    </xf>
    <xf numFmtId="0" fontId="20" fillId="2" borderId="0" xfId="0" applyFont="1" applyFill="1"/>
    <xf numFmtId="3" fontId="19" fillId="2" borderId="5" xfId="0" applyNumberFormat="1" applyFont="1" applyFill="1" applyBorder="1" applyProtection="1">
      <protection locked="0"/>
    </xf>
    <xf numFmtId="0" fontId="20" fillId="2" borderId="5" xfId="0" applyFont="1" applyFill="1" applyBorder="1"/>
    <xf numFmtId="0" fontId="24" fillId="2" borderId="5" xfId="0" applyFont="1" applyFill="1" applyBorder="1"/>
    <xf numFmtId="0" fontId="20" fillId="2" borderId="7" xfId="0" applyFont="1" applyFill="1" applyBorder="1"/>
    <xf numFmtId="3" fontId="23" fillId="2" borderId="12" xfId="0" applyNumberFormat="1" applyFont="1" applyFill="1" applyBorder="1" applyProtection="1">
      <protection/>
    </xf>
    <xf numFmtId="0" fontId="20" fillId="2" borderId="13" xfId="0" applyFont="1" applyFill="1" applyBorder="1"/>
    <xf numFmtId="0" fontId="7" fillId="2" borderId="1" xfId="0" applyFont="1" applyFill="1" applyBorder="1"/>
    <xf numFmtId="3" fontId="19" fillId="2" borderId="9" xfId="0" applyNumberFormat="1" applyFont="1" applyFill="1" applyBorder="1" applyProtection="1">
      <protection locked="0"/>
    </xf>
    <xf numFmtId="0" fontId="19" fillId="2" borderId="9" xfId="0" applyFont="1" applyFill="1" applyBorder="1"/>
    <xf numFmtId="3" fontId="22" fillId="2" borderId="9" xfId="0" applyNumberFormat="1" applyFont="1" applyFill="1" applyBorder="1"/>
    <xf numFmtId="3" fontId="19" fillId="2" borderId="9" xfId="0" applyNumberFormat="1" applyFont="1" applyFill="1" applyBorder="1"/>
    <xf numFmtId="3" fontId="19" fillId="2" borderId="14" xfId="0" applyNumberFormat="1" applyFont="1" applyFill="1" applyBorder="1"/>
    <xf numFmtId="3" fontId="13" fillId="2" borderId="9" xfId="0" applyNumberFormat="1" applyFont="1" applyFill="1" applyBorder="1"/>
    <xf numFmtId="3" fontId="7" fillId="2" borderId="0" xfId="0" applyNumberFormat="1" applyFont="1" applyFill="1"/>
    <xf numFmtId="0" fontId="7" fillId="2" borderId="0" xfId="0" applyFont="1" applyFill="1"/>
    <xf numFmtId="0" fontId="3" fillId="2" borderId="5" xfId="0" applyFont="1" applyFill="1" applyBorder="1"/>
    <xf numFmtId="0" fontId="0" fillId="2" borderId="0" xfId="0" applyFont="1" applyFill="1"/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quotePrefix="1">
      <alignment horizontal="left" vertical="top"/>
    </xf>
    <xf numFmtId="0" fontId="1" fillId="2" borderId="0" xfId="0" applyFont="1" applyFill="1"/>
    <xf numFmtId="3" fontId="1" fillId="2" borderId="0" xfId="0" applyNumberFormat="1" applyFont="1" applyFill="1"/>
    <xf numFmtId="0" fontId="5" fillId="2" borderId="0" xfId="0" applyFont="1" applyFill="1"/>
    <xf numFmtId="0" fontId="10" fillId="2" borderId="0" xfId="0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0" fillId="2" borderId="0" xfId="0" applyFont="1" applyFill="1"/>
    <xf numFmtId="2" fontId="7" fillId="2" borderId="1" xfId="0" applyNumberFormat="1" applyFont="1" applyFill="1" applyBorder="1"/>
    <xf numFmtId="1" fontId="1" fillId="2" borderId="0" xfId="0" applyNumberFormat="1" applyFont="1" applyFill="1"/>
    <xf numFmtId="1" fontId="2" fillId="2" borderId="0" xfId="0" applyNumberFormat="1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0" fontId="0" fillId="2" borderId="0" xfId="0" applyFont="1" applyFill="1"/>
    <xf numFmtId="0" fontId="11" fillId="2" borderId="0" xfId="0" applyFont="1" applyFill="1"/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3" fontId="17" fillId="2" borderId="3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/>
    <xf numFmtId="3" fontId="17" fillId="2" borderId="6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31" fillId="2" borderId="0" xfId="0" applyFont="1" applyFill="1"/>
    <xf numFmtId="0" fontId="3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9"/>
  <sheetViews>
    <sheetView tabSelected="1" workbookViewId="0" topLeftCell="A1">
      <pane xSplit="3" ySplit="10" topLeftCell="O11" activePane="bottomRight" state="frozen"/>
      <selection pane="topRight" activeCell="C1" sqref="C1"/>
      <selection pane="bottomLeft" activeCell="A10" sqref="A10"/>
      <selection pane="bottomRight" activeCell="AA16" sqref="AA16"/>
    </sheetView>
  </sheetViews>
  <sheetFormatPr defaultColWidth="9.140625" defaultRowHeight="12.75"/>
  <cols>
    <col min="1" max="1" width="2.421875" style="7" customWidth="1"/>
    <col min="2" max="2" width="6.140625" style="3" customWidth="1"/>
    <col min="3" max="3" width="33.57421875" style="4" customWidth="1"/>
    <col min="4" max="4" width="10.7109375" style="104" hidden="1" customWidth="1"/>
    <col min="5" max="5" width="9.00390625" style="7" hidden="1" customWidth="1"/>
    <col min="6" max="6" width="9.140625" style="7" hidden="1" customWidth="1"/>
    <col min="7" max="7" width="8.57421875" style="7" hidden="1" customWidth="1"/>
    <col min="8" max="8" width="10.140625" style="8" hidden="1" customWidth="1"/>
    <col min="9" max="9" width="10.00390625" style="8" hidden="1" customWidth="1"/>
    <col min="10" max="10" width="12.57421875" style="8" hidden="1" customWidth="1"/>
    <col min="11" max="11" width="15.28125" style="7" hidden="1" customWidth="1"/>
    <col min="12" max="12" width="11.57421875" style="7" hidden="1" customWidth="1"/>
    <col min="13" max="13" width="10.57421875" style="7" hidden="1" customWidth="1"/>
    <col min="14" max="14" width="13.421875" style="7" hidden="1" customWidth="1"/>
    <col min="15" max="15" width="10.00390625" style="7" bestFit="1" customWidth="1"/>
    <col min="16" max="16" width="10.00390625" style="7" hidden="1" customWidth="1"/>
    <col min="17" max="17" width="11.00390625" style="7" hidden="1" customWidth="1"/>
    <col min="18" max="18" width="10.421875" style="7" hidden="1" customWidth="1"/>
    <col min="19" max="19" width="9.57421875" style="7" hidden="1" customWidth="1"/>
    <col min="20" max="20" width="9.140625" style="7" hidden="1" customWidth="1"/>
    <col min="21" max="21" width="1.7109375" style="7" hidden="1" customWidth="1"/>
    <col min="22" max="22" width="9.57421875" style="7" bestFit="1" customWidth="1"/>
    <col min="23" max="23" width="9.140625" style="7" customWidth="1"/>
    <col min="24" max="24" width="9.140625" style="7" hidden="1" customWidth="1"/>
    <col min="25" max="25" width="9.57421875" style="7" hidden="1" customWidth="1"/>
    <col min="26" max="26" width="9.140625" style="7" hidden="1" customWidth="1"/>
    <col min="27" max="16384" width="9.140625" style="7" customWidth="1"/>
  </cols>
  <sheetData>
    <row r="1" spans="4:5" ht="12.75" hidden="1">
      <c r="D1" s="5"/>
      <c r="E1" s="6"/>
    </row>
    <row r="2" spans="4:5" ht="12.75">
      <c r="D2" s="5"/>
      <c r="E2" s="6"/>
    </row>
    <row r="3" spans="2:14" s="10" customFormat="1" ht="15.75">
      <c r="B3" s="9"/>
      <c r="C3" s="114" t="s">
        <v>331</v>
      </c>
      <c r="D3" s="11"/>
      <c r="E3" s="12"/>
      <c r="F3" s="13"/>
      <c r="G3" s="13"/>
      <c r="H3" s="14"/>
      <c r="I3" s="14"/>
      <c r="J3" s="14"/>
      <c r="K3" s="13"/>
      <c r="L3" s="13"/>
      <c r="M3" s="13"/>
      <c r="N3" s="13"/>
    </row>
    <row r="4" spans="2:14" s="10" customFormat="1" ht="15.75">
      <c r="B4" s="9"/>
      <c r="C4" s="15"/>
      <c r="D4" s="12"/>
      <c r="E4" s="12"/>
      <c r="F4" s="13"/>
      <c r="G4" s="13"/>
      <c r="H4" s="14"/>
      <c r="I4" s="16"/>
      <c r="J4" s="17"/>
      <c r="K4" s="13"/>
      <c r="L4" s="13"/>
      <c r="M4" s="13"/>
      <c r="N4" s="13"/>
    </row>
    <row r="5" spans="3:26" ht="15.75">
      <c r="C5" s="106"/>
      <c r="D5" s="18" t="s">
        <v>308</v>
      </c>
      <c r="E5" s="19" t="s">
        <v>308</v>
      </c>
      <c r="F5" s="19" t="s">
        <v>310</v>
      </c>
      <c r="G5" s="19" t="s">
        <v>311</v>
      </c>
      <c r="H5" s="107" t="s">
        <v>313</v>
      </c>
      <c r="I5" s="107" t="s">
        <v>313</v>
      </c>
      <c r="J5" s="107"/>
      <c r="K5" s="19"/>
      <c r="L5" s="19" t="s">
        <v>310</v>
      </c>
      <c r="M5" s="19" t="s">
        <v>310</v>
      </c>
      <c r="N5" s="19" t="s">
        <v>310</v>
      </c>
      <c r="O5" s="108" t="s">
        <v>329</v>
      </c>
      <c r="P5" s="20"/>
      <c r="Q5" s="21"/>
      <c r="R5" s="22"/>
      <c r="S5" s="23"/>
      <c r="T5" s="23"/>
      <c r="U5" s="23"/>
      <c r="X5" s="25" t="s">
        <v>326</v>
      </c>
      <c r="Y5" s="25" t="s">
        <v>326</v>
      </c>
      <c r="Z5" s="26"/>
    </row>
    <row r="6" spans="3:26" ht="15.75">
      <c r="C6" s="109"/>
      <c r="D6" s="110" t="s">
        <v>309</v>
      </c>
      <c r="E6" s="29" t="s">
        <v>309</v>
      </c>
      <c r="F6" s="29" t="s">
        <v>309</v>
      </c>
      <c r="G6" s="29" t="s">
        <v>309</v>
      </c>
      <c r="H6" s="111" t="s">
        <v>309</v>
      </c>
      <c r="I6" s="111" t="s">
        <v>309</v>
      </c>
      <c r="J6" s="28" t="s">
        <v>287</v>
      </c>
      <c r="K6" s="29"/>
      <c r="L6" s="29" t="s">
        <v>312</v>
      </c>
      <c r="M6" s="29" t="s">
        <v>312</v>
      </c>
      <c r="N6" s="29" t="s">
        <v>312</v>
      </c>
      <c r="O6" s="112" t="s">
        <v>330</v>
      </c>
      <c r="P6" s="27" t="s">
        <v>287</v>
      </c>
      <c r="Q6" s="24" t="s">
        <v>287</v>
      </c>
      <c r="R6" s="24" t="s">
        <v>287</v>
      </c>
      <c r="S6" s="23"/>
      <c r="T6" s="23"/>
      <c r="U6" s="23"/>
      <c r="X6" s="26" t="s">
        <v>309</v>
      </c>
      <c r="Y6" s="26" t="s">
        <v>309</v>
      </c>
      <c r="Z6" s="25" t="s">
        <v>287</v>
      </c>
    </row>
    <row r="7" spans="3:14" ht="12.75" hidden="1">
      <c r="C7" s="30"/>
      <c r="D7" s="31"/>
      <c r="E7" s="31"/>
      <c r="F7" s="32"/>
      <c r="G7" s="32"/>
      <c r="H7" s="33"/>
      <c r="I7" s="33"/>
      <c r="J7" s="33"/>
      <c r="K7" s="32"/>
      <c r="L7" s="32"/>
      <c r="M7" s="32"/>
      <c r="N7" s="32"/>
    </row>
    <row r="8" spans="3:14" ht="12.75" hidden="1">
      <c r="C8" s="34"/>
      <c r="D8" s="35"/>
      <c r="E8" s="35"/>
      <c r="F8" s="36"/>
      <c r="G8" s="36"/>
      <c r="H8" s="37"/>
      <c r="I8" s="37"/>
      <c r="J8" s="37"/>
      <c r="K8" s="36"/>
      <c r="L8" s="36"/>
      <c r="M8" s="36"/>
      <c r="N8" s="36"/>
    </row>
    <row r="9" spans="3:14" ht="12.75" hidden="1">
      <c r="C9" s="39"/>
      <c r="D9" s="35"/>
      <c r="E9" s="35"/>
      <c r="F9" s="36"/>
      <c r="G9" s="36"/>
      <c r="H9" s="37"/>
      <c r="I9" s="37"/>
      <c r="J9" s="37"/>
      <c r="K9" s="36"/>
      <c r="L9" s="36"/>
      <c r="M9" s="36"/>
      <c r="N9" s="36"/>
    </row>
    <row r="10" spans="1:14" ht="12.75" hidden="1">
      <c r="A10" s="7" t="s">
        <v>307</v>
      </c>
      <c r="B10" s="3" t="s">
        <v>307</v>
      </c>
      <c r="C10" s="40"/>
      <c r="D10" s="7" t="s">
        <v>307</v>
      </c>
      <c r="E10" s="7" t="s">
        <v>307</v>
      </c>
      <c r="F10" s="7" t="s">
        <v>307</v>
      </c>
      <c r="G10" s="7" t="s">
        <v>307</v>
      </c>
      <c r="L10" s="7" t="s">
        <v>307</v>
      </c>
      <c r="M10" s="7" t="s">
        <v>307</v>
      </c>
      <c r="N10" s="7" t="s">
        <v>307</v>
      </c>
    </row>
    <row r="11" spans="3:14" ht="12.75" hidden="1">
      <c r="C11" s="40"/>
      <c r="D11" s="41"/>
      <c r="E11" s="35"/>
      <c r="F11" s="36"/>
      <c r="G11" s="36"/>
      <c r="H11" s="37"/>
      <c r="I11" s="37"/>
      <c r="J11" s="37"/>
      <c r="K11" s="36"/>
      <c r="L11" s="36"/>
      <c r="M11" s="36"/>
      <c r="N11" s="36"/>
    </row>
    <row r="12" spans="3:26" ht="15">
      <c r="C12" s="42" t="s">
        <v>0</v>
      </c>
      <c r="D12" s="43"/>
      <c r="E12" s="43"/>
      <c r="F12" s="43"/>
      <c r="G12" s="43"/>
      <c r="H12" s="44"/>
      <c r="I12" s="44"/>
      <c r="J12" s="44"/>
      <c r="K12" s="43"/>
      <c r="L12" s="43"/>
      <c r="M12" s="43"/>
      <c r="N12" s="43"/>
      <c r="O12" s="43"/>
      <c r="P12" s="36"/>
      <c r="Q12" s="36"/>
      <c r="R12" s="36"/>
      <c r="X12" s="36"/>
      <c r="Y12" s="36"/>
      <c r="Z12" s="36"/>
    </row>
    <row r="13" spans="2:26" ht="15.75">
      <c r="B13" s="3">
        <v>5101</v>
      </c>
      <c r="C13" s="2" t="s">
        <v>1</v>
      </c>
      <c r="D13" s="43">
        <v>0</v>
      </c>
      <c r="E13" s="43">
        <v>0</v>
      </c>
      <c r="F13" s="43">
        <v>0</v>
      </c>
      <c r="G13" s="43">
        <v>0</v>
      </c>
      <c r="H13" s="44"/>
      <c r="I13" s="44"/>
      <c r="J13" s="44">
        <f>+H13+I13</f>
        <v>0</v>
      </c>
      <c r="K13" s="43"/>
      <c r="L13" s="43">
        <f aca="true" t="shared" si="0" ref="L13:L26">D13+F13</f>
        <v>0</v>
      </c>
      <c r="M13" s="43">
        <f aca="true" t="shared" si="1" ref="M13:M26">E13+G13</f>
        <v>0</v>
      </c>
      <c r="N13" s="43">
        <f>L13+M13</f>
        <v>0</v>
      </c>
      <c r="O13" s="1">
        <v>51</v>
      </c>
      <c r="P13" s="37">
        <f>D13+F13+H13+O13</f>
        <v>51</v>
      </c>
      <c r="Q13" s="37" t="e">
        <f>E13+G13+I13+#REF!</f>
        <v>#REF!</v>
      </c>
      <c r="R13" s="37" t="e">
        <f>N13+J13+#REF!</f>
        <v>#REF!</v>
      </c>
      <c r="X13" s="37"/>
      <c r="Y13" s="37"/>
      <c r="Z13" s="37">
        <f>+X13+Y13</f>
        <v>0</v>
      </c>
    </row>
    <row r="14" spans="2:26" ht="15.75">
      <c r="B14" s="3">
        <v>5102</v>
      </c>
      <c r="C14" s="2" t="s">
        <v>2</v>
      </c>
      <c r="D14" s="43">
        <v>265</v>
      </c>
      <c r="E14" s="43">
        <v>0</v>
      </c>
      <c r="F14" s="43">
        <v>251</v>
      </c>
      <c r="G14" s="43">
        <v>0</v>
      </c>
      <c r="H14" s="44">
        <v>289</v>
      </c>
      <c r="I14" s="44"/>
      <c r="J14" s="44">
        <f aca="true" t="shared" si="2" ref="J14:J77">+H14+I14</f>
        <v>289</v>
      </c>
      <c r="K14" s="43"/>
      <c r="L14" s="43">
        <f t="shared" si="0"/>
        <v>516</v>
      </c>
      <c r="M14" s="43">
        <f t="shared" si="1"/>
        <v>0</v>
      </c>
      <c r="N14" s="43">
        <f aca="true" t="shared" si="3" ref="N14:N77">L14+M14</f>
        <v>516</v>
      </c>
      <c r="O14" s="1"/>
      <c r="P14" s="37">
        <f>D14+F14+H14+O14</f>
        <v>805</v>
      </c>
      <c r="Q14" s="37" t="e">
        <f>E14+G14+I14+#REF!</f>
        <v>#REF!</v>
      </c>
      <c r="R14" s="37" t="e">
        <f>N14+J14+#REF!</f>
        <v>#REF!</v>
      </c>
      <c r="X14" s="37">
        <v>285</v>
      </c>
      <c r="Y14" s="37"/>
      <c r="Z14" s="37">
        <f aca="true" t="shared" si="4" ref="Z14:Z26">+X14+Y14</f>
        <v>285</v>
      </c>
    </row>
    <row r="15" spans="2:26" ht="15.75">
      <c r="B15" s="3">
        <v>5103</v>
      </c>
      <c r="C15" s="2" t="s">
        <v>3</v>
      </c>
      <c r="D15" s="43">
        <v>290</v>
      </c>
      <c r="E15" s="43">
        <v>0</v>
      </c>
      <c r="F15" s="43">
        <v>394</v>
      </c>
      <c r="G15" s="43">
        <v>0</v>
      </c>
      <c r="H15" s="44">
        <v>171</v>
      </c>
      <c r="I15" s="44"/>
      <c r="J15" s="44">
        <f t="shared" si="2"/>
        <v>171</v>
      </c>
      <c r="K15" s="43"/>
      <c r="L15" s="43">
        <f t="shared" si="0"/>
        <v>684</v>
      </c>
      <c r="M15" s="43">
        <f t="shared" si="1"/>
        <v>0</v>
      </c>
      <c r="N15" s="43">
        <f t="shared" si="3"/>
        <v>684</v>
      </c>
      <c r="O15" s="1">
        <v>158</v>
      </c>
      <c r="P15" s="37">
        <f>D15+F15+H15+O15</f>
        <v>1013</v>
      </c>
      <c r="Q15" s="37" t="e">
        <f>E15+G15+I15+#REF!</f>
        <v>#REF!</v>
      </c>
      <c r="R15" s="37" t="e">
        <f>N15+J15+#REF!</f>
        <v>#REF!</v>
      </c>
      <c r="X15" s="37">
        <v>179</v>
      </c>
      <c r="Y15" s="37"/>
      <c r="Z15" s="37">
        <f t="shared" si="4"/>
        <v>179</v>
      </c>
    </row>
    <row r="16" spans="2:26" ht="15.75">
      <c r="B16" s="3">
        <v>5104</v>
      </c>
      <c r="C16" s="2" t="s">
        <v>4</v>
      </c>
      <c r="D16" s="43">
        <v>740</v>
      </c>
      <c r="E16" s="43">
        <v>0</v>
      </c>
      <c r="F16" s="43">
        <v>696</v>
      </c>
      <c r="G16" s="43">
        <v>0</v>
      </c>
      <c r="H16" s="44"/>
      <c r="I16" s="44"/>
      <c r="J16" s="44">
        <f t="shared" si="2"/>
        <v>0</v>
      </c>
      <c r="K16" s="43"/>
      <c r="L16" s="43">
        <f t="shared" si="0"/>
        <v>1436</v>
      </c>
      <c r="M16" s="43">
        <f t="shared" si="1"/>
        <v>0</v>
      </c>
      <c r="N16" s="43">
        <f t="shared" si="3"/>
        <v>1436</v>
      </c>
      <c r="O16" s="1"/>
      <c r="P16" s="37">
        <f>D16+F16+H16+O16</f>
        <v>1436</v>
      </c>
      <c r="Q16" s="37" t="e">
        <f>E16+G16+I16+#REF!</f>
        <v>#REF!</v>
      </c>
      <c r="R16" s="37" t="e">
        <f>N16+J16+#REF!</f>
        <v>#REF!</v>
      </c>
      <c r="X16" s="37">
        <v>365</v>
      </c>
      <c r="Y16" s="37"/>
      <c r="Z16" s="37">
        <f t="shared" si="4"/>
        <v>365</v>
      </c>
    </row>
    <row r="17" spans="2:26" ht="15.75">
      <c r="B17" s="3">
        <v>5105</v>
      </c>
      <c r="C17" s="2" t="s">
        <v>5</v>
      </c>
      <c r="D17" s="43">
        <v>0</v>
      </c>
      <c r="E17" s="43">
        <v>0</v>
      </c>
      <c r="F17" s="43">
        <v>0</v>
      </c>
      <c r="G17" s="43">
        <v>164</v>
      </c>
      <c r="H17" s="44"/>
      <c r="I17" s="44"/>
      <c r="J17" s="44">
        <f t="shared" si="2"/>
        <v>0</v>
      </c>
      <c r="K17" s="43"/>
      <c r="L17" s="43">
        <f t="shared" si="0"/>
        <v>0</v>
      </c>
      <c r="M17" s="43">
        <f t="shared" si="1"/>
        <v>164</v>
      </c>
      <c r="N17" s="43">
        <f t="shared" si="3"/>
        <v>164</v>
      </c>
      <c r="O17" s="1"/>
      <c r="P17" s="37">
        <f>D17+F17+H17+O17</f>
        <v>0</v>
      </c>
      <c r="Q17" s="37" t="e">
        <f>E17+G17+I17+#REF!</f>
        <v>#REF!</v>
      </c>
      <c r="R17" s="37" t="e">
        <f>N17+J17+#REF!</f>
        <v>#REF!</v>
      </c>
      <c r="W17" s="113"/>
      <c r="X17" s="37"/>
      <c r="Y17" s="37"/>
      <c r="Z17" s="37">
        <f t="shared" si="4"/>
        <v>0</v>
      </c>
    </row>
    <row r="18" spans="2:26" ht="15.75">
      <c r="B18" s="3">
        <v>5106</v>
      </c>
      <c r="C18" s="2" t="s">
        <v>6</v>
      </c>
      <c r="D18" s="43">
        <v>0</v>
      </c>
      <c r="E18" s="43">
        <v>0</v>
      </c>
      <c r="F18" s="43">
        <v>0</v>
      </c>
      <c r="G18" s="43">
        <v>0</v>
      </c>
      <c r="H18" s="44"/>
      <c r="I18" s="44"/>
      <c r="J18" s="44">
        <f t="shared" si="2"/>
        <v>0</v>
      </c>
      <c r="K18" s="43"/>
      <c r="L18" s="43">
        <f t="shared" si="0"/>
        <v>0</v>
      </c>
      <c r="M18" s="43">
        <f t="shared" si="1"/>
        <v>0</v>
      </c>
      <c r="N18" s="43">
        <f t="shared" si="3"/>
        <v>0</v>
      </c>
      <c r="O18" s="1"/>
      <c r="P18" s="37">
        <f>D18+F18+H18+O18</f>
        <v>0</v>
      </c>
      <c r="Q18" s="37" t="e">
        <f>E18+G18+I18+#REF!</f>
        <v>#REF!</v>
      </c>
      <c r="R18" s="37" t="e">
        <f>N18+J18+#REF!</f>
        <v>#REF!</v>
      </c>
      <c r="X18" s="37"/>
      <c r="Y18" s="37"/>
      <c r="Z18" s="37">
        <f t="shared" si="4"/>
        <v>0</v>
      </c>
    </row>
    <row r="19" spans="2:26" ht="15.75">
      <c r="B19" s="3">
        <v>5107</v>
      </c>
      <c r="C19" s="2" t="s">
        <v>7</v>
      </c>
      <c r="D19" s="43">
        <v>676</v>
      </c>
      <c r="E19" s="43">
        <v>174</v>
      </c>
      <c r="F19" s="43">
        <v>429</v>
      </c>
      <c r="G19" s="43">
        <v>107</v>
      </c>
      <c r="H19" s="44">
        <v>617</v>
      </c>
      <c r="I19" s="44"/>
      <c r="J19" s="44">
        <f t="shared" si="2"/>
        <v>617</v>
      </c>
      <c r="K19" s="43"/>
      <c r="L19" s="43">
        <f t="shared" si="0"/>
        <v>1105</v>
      </c>
      <c r="M19" s="43">
        <f t="shared" si="1"/>
        <v>281</v>
      </c>
      <c r="N19" s="43">
        <f t="shared" si="3"/>
        <v>1386</v>
      </c>
      <c r="O19" s="1">
        <v>370</v>
      </c>
      <c r="P19" s="37">
        <f>D19+F19+H19+O19</f>
        <v>2092</v>
      </c>
      <c r="Q19" s="37" t="e">
        <f>E19+G19+I19+#REF!</f>
        <v>#REF!</v>
      </c>
      <c r="R19" s="37" t="e">
        <f>N19+J19+#REF!</f>
        <v>#REF!</v>
      </c>
      <c r="S19" s="7" t="s">
        <v>317</v>
      </c>
      <c r="X19" s="45">
        <v>135</v>
      </c>
      <c r="Y19" s="37">
        <v>120</v>
      </c>
      <c r="Z19" s="37">
        <f t="shared" si="4"/>
        <v>255</v>
      </c>
    </row>
    <row r="20" spans="2:26" ht="15.75">
      <c r="B20" s="3">
        <v>5108</v>
      </c>
      <c r="C20" s="2" t="s">
        <v>8</v>
      </c>
      <c r="D20" s="43">
        <v>205</v>
      </c>
      <c r="E20" s="43">
        <v>195</v>
      </c>
      <c r="F20" s="43">
        <v>426</v>
      </c>
      <c r="G20" s="43">
        <v>0</v>
      </c>
      <c r="H20" s="44">
        <v>226</v>
      </c>
      <c r="I20" s="44">
        <v>113</v>
      </c>
      <c r="J20" s="44">
        <f t="shared" si="2"/>
        <v>339</v>
      </c>
      <c r="K20" s="43"/>
      <c r="L20" s="43">
        <f t="shared" si="0"/>
        <v>631</v>
      </c>
      <c r="M20" s="43">
        <f t="shared" si="1"/>
        <v>195</v>
      </c>
      <c r="N20" s="43">
        <f t="shared" si="3"/>
        <v>826</v>
      </c>
      <c r="O20" s="1">
        <v>221</v>
      </c>
      <c r="P20" s="37">
        <f>D20+F20+H20+O20</f>
        <v>1078</v>
      </c>
      <c r="Q20" s="37" t="e">
        <f>E20+G20+I20+#REF!</f>
        <v>#REF!</v>
      </c>
      <c r="R20" s="37" t="e">
        <f>N20+J20+#REF!</f>
        <v>#REF!</v>
      </c>
      <c r="X20" s="37"/>
      <c r="Y20" s="37">
        <v>30</v>
      </c>
      <c r="Z20" s="37">
        <f t="shared" si="4"/>
        <v>30</v>
      </c>
    </row>
    <row r="21" spans="2:26" ht="15.75">
      <c r="B21" s="3">
        <v>5109</v>
      </c>
      <c r="C21" s="2" t="s">
        <v>9</v>
      </c>
      <c r="D21" s="43">
        <v>539</v>
      </c>
      <c r="E21" s="43">
        <v>239</v>
      </c>
      <c r="F21" s="43">
        <v>591</v>
      </c>
      <c r="G21" s="43">
        <v>201</v>
      </c>
      <c r="H21" s="44">
        <v>313</v>
      </c>
      <c r="I21" s="44">
        <v>147</v>
      </c>
      <c r="J21" s="44">
        <f t="shared" si="2"/>
        <v>460</v>
      </c>
      <c r="K21" s="43"/>
      <c r="L21" s="43">
        <f t="shared" si="0"/>
        <v>1130</v>
      </c>
      <c r="M21" s="43">
        <f t="shared" si="1"/>
        <v>440</v>
      </c>
      <c r="N21" s="43">
        <f t="shared" si="3"/>
        <v>1570</v>
      </c>
      <c r="O21" s="1">
        <v>175</v>
      </c>
      <c r="P21" s="37">
        <f>D21+F21+H21+O21</f>
        <v>1618</v>
      </c>
      <c r="Q21" s="37" t="e">
        <f>E21+G21+I21+#REF!</f>
        <v>#REF!</v>
      </c>
      <c r="R21" s="37" t="e">
        <f>N21+J21+#REF!</f>
        <v>#REF!</v>
      </c>
      <c r="X21" s="37">
        <v>591</v>
      </c>
      <c r="Y21" s="37">
        <v>112</v>
      </c>
      <c r="Z21" s="37">
        <f t="shared" si="4"/>
        <v>703</v>
      </c>
    </row>
    <row r="22" spans="2:26" ht="15.75">
      <c r="B22" s="3">
        <v>5110</v>
      </c>
      <c r="C22" s="2" t="s">
        <v>10</v>
      </c>
      <c r="D22" s="43">
        <v>40</v>
      </c>
      <c r="E22" s="43">
        <v>0</v>
      </c>
      <c r="F22" s="43">
        <f>40-40</f>
        <v>0</v>
      </c>
      <c r="G22" s="43">
        <v>0</v>
      </c>
      <c r="H22" s="44"/>
      <c r="I22" s="44"/>
      <c r="J22" s="44">
        <f t="shared" si="2"/>
        <v>0</v>
      </c>
      <c r="K22" s="43"/>
      <c r="L22" s="43">
        <f t="shared" si="0"/>
        <v>40</v>
      </c>
      <c r="M22" s="43">
        <f t="shared" si="1"/>
        <v>0</v>
      </c>
      <c r="N22" s="43">
        <f t="shared" si="3"/>
        <v>40</v>
      </c>
      <c r="O22" s="1">
        <v>40</v>
      </c>
      <c r="P22" s="37">
        <f>D22+F22+H22+O22</f>
        <v>80</v>
      </c>
      <c r="Q22" s="37" t="e">
        <f>E22+G22+I22+#REF!</f>
        <v>#REF!</v>
      </c>
      <c r="R22" s="37" t="e">
        <f>N22+J22+#REF!</f>
        <v>#REF!</v>
      </c>
      <c r="X22" s="37"/>
      <c r="Y22" s="37"/>
      <c r="Z22" s="37">
        <f t="shared" si="4"/>
        <v>0</v>
      </c>
    </row>
    <row r="23" spans="2:26" ht="15.75">
      <c r="B23" s="3">
        <v>5111</v>
      </c>
      <c r="C23" s="2" t="s">
        <v>11</v>
      </c>
      <c r="D23" s="43">
        <v>448</v>
      </c>
      <c r="E23" s="43">
        <v>0</v>
      </c>
      <c r="F23" s="43">
        <v>0</v>
      </c>
      <c r="G23" s="43">
        <v>0</v>
      </c>
      <c r="H23" s="44"/>
      <c r="I23" s="44"/>
      <c r="J23" s="44">
        <f t="shared" si="2"/>
        <v>0</v>
      </c>
      <c r="K23" s="43"/>
      <c r="L23" s="43">
        <f t="shared" si="0"/>
        <v>448</v>
      </c>
      <c r="M23" s="43">
        <f t="shared" si="1"/>
        <v>0</v>
      </c>
      <c r="N23" s="43">
        <f t="shared" si="3"/>
        <v>448</v>
      </c>
      <c r="O23" s="1">
        <v>120</v>
      </c>
      <c r="P23" s="37">
        <f>D23+F23+H23+O23</f>
        <v>568</v>
      </c>
      <c r="Q23" s="37" t="e">
        <f>E23+G23+I23+#REF!</f>
        <v>#REF!</v>
      </c>
      <c r="R23" s="37" t="e">
        <f>N23+J23+#REF!</f>
        <v>#REF!</v>
      </c>
      <c r="S23" s="7" t="s">
        <v>324</v>
      </c>
      <c r="X23" s="37">
        <f>165+448</f>
        <v>613</v>
      </c>
      <c r="Y23" s="37"/>
      <c r="Z23" s="37">
        <f t="shared" si="4"/>
        <v>613</v>
      </c>
    </row>
    <row r="24" spans="2:26" ht="15.75">
      <c r="B24" s="3">
        <v>5112</v>
      </c>
      <c r="C24" s="2" t="s">
        <v>12</v>
      </c>
      <c r="D24" s="43">
        <v>161</v>
      </c>
      <c r="E24" s="43">
        <v>0</v>
      </c>
      <c r="F24" s="43">
        <v>60</v>
      </c>
      <c r="G24" s="43">
        <v>0</v>
      </c>
      <c r="H24" s="44"/>
      <c r="I24" s="44"/>
      <c r="J24" s="44">
        <f t="shared" si="2"/>
        <v>0</v>
      </c>
      <c r="K24" s="43"/>
      <c r="L24" s="43">
        <f t="shared" si="0"/>
        <v>221</v>
      </c>
      <c r="M24" s="43">
        <f t="shared" si="1"/>
        <v>0</v>
      </c>
      <c r="N24" s="43">
        <f t="shared" si="3"/>
        <v>221</v>
      </c>
      <c r="O24" s="1"/>
      <c r="P24" s="37">
        <f>D24+F24+H24+O24</f>
        <v>221</v>
      </c>
      <c r="Q24" s="37" t="e">
        <f>E24+G24+I24+#REF!</f>
        <v>#REF!</v>
      </c>
      <c r="R24" s="37" t="e">
        <f>N24+J24+#REF!</f>
        <v>#REF!</v>
      </c>
      <c r="X24" s="37"/>
      <c r="Y24" s="37"/>
      <c r="Z24" s="37">
        <f t="shared" si="4"/>
        <v>0</v>
      </c>
    </row>
    <row r="25" spans="2:26" ht="15.75">
      <c r="B25" s="3">
        <v>5113</v>
      </c>
      <c r="C25" s="2" t="s">
        <v>13</v>
      </c>
      <c r="D25" s="43">
        <v>0</v>
      </c>
      <c r="E25" s="43">
        <v>0</v>
      </c>
      <c r="F25" s="43">
        <v>0</v>
      </c>
      <c r="G25" s="43">
        <v>0</v>
      </c>
      <c r="H25" s="44">
        <v>144</v>
      </c>
      <c r="I25" s="44"/>
      <c r="J25" s="44">
        <f t="shared" si="2"/>
        <v>144</v>
      </c>
      <c r="K25" s="43"/>
      <c r="L25" s="43">
        <f t="shared" si="0"/>
        <v>0</v>
      </c>
      <c r="M25" s="43">
        <f t="shared" si="1"/>
        <v>0</v>
      </c>
      <c r="N25" s="43">
        <f t="shared" si="3"/>
        <v>0</v>
      </c>
      <c r="O25" s="1"/>
      <c r="P25" s="37">
        <f>D25+F25+H25+O25</f>
        <v>144</v>
      </c>
      <c r="Q25" s="37" t="e">
        <f>E25+G25+I25+#REF!</f>
        <v>#REF!</v>
      </c>
      <c r="R25" s="37" t="e">
        <f>N25+J25+#REF!</f>
        <v>#REF!</v>
      </c>
      <c r="X25" s="37"/>
      <c r="Y25" s="37"/>
      <c r="Z25" s="37">
        <f t="shared" si="4"/>
        <v>0</v>
      </c>
    </row>
    <row r="26" spans="2:26" ht="15.75">
      <c r="B26" s="3">
        <v>5114</v>
      </c>
      <c r="C26" s="2" t="s">
        <v>14</v>
      </c>
      <c r="D26" s="43">
        <v>0</v>
      </c>
      <c r="E26" s="43">
        <v>0</v>
      </c>
      <c r="F26" s="43">
        <v>0</v>
      </c>
      <c r="G26" s="43">
        <v>0</v>
      </c>
      <c r="H26" s="44"/>
      <c r="I26" s="44"/>
      <c r="J26" s="44">
        <f t="shared" si="2"/>
        <v>0</v>
      </c>
      <c r="K26" s="43"/>
      <c r="L26" s="43">
        <f t="shared" si="0"/>
        <v>0</v>
      </c>
      <c r="M26" s="43">
        <f t="shared" si="1"/>
        <v>0</v>
      </c>
      <c r="N26" s="43">
        <f t="shared" si="3"/>
        <v>0</v>
      </c>
      <c r="O26" s="2"/>
      <c r="P26" s="37">
        <f>D26+F26+H26+O26</f>
        <v>0</v>
      </c>
      <c r="Q26" s="37" t="e">
        <f>E26+G26+I26+#REF!</f>
        <v>#REF!</v>
      </c>
      <c r="R26" s="37" t="e">
        <f>N26+J26+#REF!</f>
        <v>#REF!</v>
      </c>
      <c r="X26" s="36"/>
      <c r="Y26" s="37"/>
      <c r="Z26" s="37">
        <f t="shared" si="4"/>
        <v>0</v>
      </c>
    </row>
    <row r="27" spans="1:26" ht="16.5" thickBot="1">
      <c r="A27" s="7">
        <f>SUM(A13:A26)</f>
        <v>0</v>
      </c>
      <c r="B27" s="3">
        <f>SUM(B13:B26)</f>
        <v>71505</v>
      </c>
      <c r="C27" s="43"/>
      <c r="D27" s="46">
        <f aca="true" t="shared" si="5" ref="D27:N27">SUM(D13:D26)</f>
        <v>3364</v>
      </c>
      <c r="E27" s="46">
        <f t="shared" si="5"/>
        <v>608</v>
      </c>
      <c r="F27" s="46">
        <f t="shared" si="5"/>
        <v>2847</v>
      </c>
      <c r="G27" s="46">
        <f t="shared" si="5"/>
        <v>472</v>
      </c>
      <c r="H27" s="47">
        <f>SUM(H13:H26)</f>
        <v>1760</v>
      </c>
      <c r="I27" s="47">
        <f>SUM(I13:I26)</f>
        <v>260</v>
      </c>
      <c r="J27" s="47">
        <f>SUM(J13:J26)</f>
        <v>2020</v>
      </c>
      <c r="K27" s="43"/>
      <c r="L27" s="43">
        <f t="shared" si="5"/>
        <v>6211</v>
      </c>
      <c r="M27" s="43">
        <f t="shared" si="5"/>
        <v>1080</v>
      </c>
      <c r="N27" s="43">
        <f t="shared" si="5"/>
        <v>7291</v>
      </c>
      <c r="O27" s="47">
        <f aca="true" t="shared" si="6" ref="O27:R27">SUM(O13:O26)</f>
        <v>1135</v>
      </c>
      <c r="P27" s="48">
        <f t="shared" si="6"/>
        <v>9106</v>
      </c>
      <c r="Q27" s="48" t="e">
        <f t="shared" si="6"/>
        <v>#REF!</v>
      </c>
      <c r="R27" s="48" t="e">
        <f t="shared" si="6"/>
        <v>#REF!</v>
      </c>
      <c r="S27" s="8" t="e">
        <f>P27+Q27</f>
        <v>#REF!</v>
      </c>
      <c r="V27" s="8"/>
      <c r="X27" s="48">
        <f>SUM(X13:X26)</f>
        <v>2168</v>
      </c>
      <c r="Y27" s="48">
        <f>SUM(Y13:Y26)</f>
        <v>262</v>
      </c>
      <c r="Z27" s="48">
        <f>SUM(Z13:Z26)</f>
        <v>2430</v>
      </c>
    </row>
    <row r="28" spans="2:26" ht="15.75" thickTop="1">
      <c r="B28" s="3">
        <v>5199</v>
      </c>
      <c r="C28" s="42" t="s">
        <v>15</v>
      </c>
      <c r="D28" s="43">
        <v>0</v>
      </c>
      <c r="E28" s="43">
        <v>0</v>
      </c>
      <c r="F28" s="43">
        <v>0</v>
      </c>
      <c r="G28" s="43">
        <v>0</v>
      </c>
      <c r="H28" s="44"/>
      <c r="I28" s="44"/>
      <c r="J28" s="44">
        <f t="shared" si="2"/>
        <v>0</v>
      </c>
      <c r="K28" s="43"/>
      <c r="L28" s="43">
        <f aca="true" t="shared" si="7" ref="L28:L41">D28+F28</f>
        <v>0</v>
      </c>
      <c r="M28" s="43">
        <f aca="true" t="shared" si="8" ref="M28:M41">E28+G28</f>
        <v>0</v>
      </c>
      <c r="N28" s="43">
        <f t="shared" si="3"/>
        <v>0</v>
      </c>
      <c r="O28" s="43"/>
      <c r="P28" s="37"/>
      <c r="Q28" s="37"/>
      <c r="R28" s="32"/>
      <c r="X28" s="32"/>
      <c r="Y28" s="32"/>
      <c r="Z28" s="33">
        <f aca="true" t="shared" si="9" ref="Z28:Z41">+X28+Y28</f>
        <v>0</v>
      </c>
    </row>
    <row r="29" spans="2:26" ht="15.75">
      <c r="B29" s="3">
        <v>5201</v>
      </c>
      <c r="C29" s="2" t="s">
        <v>16</v>
      </c>
      <c r="D29" s="43">
        <v>0</v>
      </c>
      <c r="E29" s="43">
        <v>30</v>
      </c>
      <c r="F29" s="43">
        <v>0</v>
      </c>
      <c r="G29" s="43">
        <v>60</v>
      </c>
      <c r="H29" s="44"/>
      <c r="I29" s="44"/>
      <c r="J29" s="44">
        <f t="shared" si="2"/>
        <v>0</v>
      </c>
      <c r="K29" s="43"/>
      <c r="L29" s="43">
        <f t="shared" si="7"/>
        <v>0</v>
      </c>
      <c r="M29" s="43">
        <f t="shared" si="8"/>
        <v>90</v>
      </c>
      <c r="N29" s="43">
        <f t="shared" si="3"/>
        <v>90</v>
      </c>
      <c r="O29" s="2"/>
      <c r="P29" s="37">
        <f>D29+F29+H29+O29</f>
        <v>0</v>
      </c>
      <c r="Q29" s="37" t="e">
        <f>E29+G29+I29+#REF!</f>
        <v>#REF!</v>
      </c>
      <c r="R29" s="37" t="e">
        <f>N29+J29+#REF!</f>
        <v>#REF!</v>
      </c>
      <c r="X29" s="36"/>
      <c r="Y29" s="36">
        <v>60</v>
      </c>
      <c r="Z29" s="37">
        <f t="shared" si="9"/>
        <v>60</v>
      </c>
    </row>
    <row r="30" spans="2:26" ht="15.75">
      <c r="B30" s="3">
        <v>5202</v>
      </c>
      <c r="C30" s="2" t="s">
        <v>17</v>
      </c>
      <c r="D30" s="43">
        <v>4347</v>
      </c>
      <c r="E30" s="43">
        <v>0</v>
      </c>
      <c r="F30" s="43">
        <v>2720</v>
      </c>
      <c r="G30" s="43">
        <v>0</v>
      </c>
      <c r="H30" s="44">
        <v>2943</v>
      </c>
      <c r="I30" s="44"/>
      <c r="J30" s="44">
        <f t="shared" si="2"/>
        <v>2943</v>
      </c>
      <c r="K30" s="43"/>
      <c r="L30" s="43">
        <f t="shared" si="7"/>
        <v>7067</v>
      </c>
      <c r="M30" s="43">
        <f t="shared" si="8"/>
        <v>0</v>
      </c>
      <c r="N30" s="43">
        <f t="shared" si="3"/>
        <v>7067</v>
      </c>
      <c r="O30" s="2">
        <f>717+1367</f>
        <v>2084</v>
      </c>
      <c r="P30" s="37">
        <f>D30+F30+H30+O30</f>
        <v>12094</v>
      </c>
      <c r="Q30" s="37" t="e">
        <f>E30+G30+I30+#REF!</f>
        <v>#REF!</v>
      </c>
      <c r="R30" s="37" t="e">
        <f>N30+J30+#REF!</f>
        <v>#REF!</v>
      </c>
      <c r="X30" s="36">
        <v>2535</v>
      </c>
      <c r="Y30" s="36"/>
      <c r="Z30" s="37">
        <f t="shared" si="9"/>
        <v>2535</v>
      </c>
    </row>
    <row r="31" spans="2:26" ht="15.75">
      <c r="B31" s="3">
        <v>5203</v>
      </c>
      <c r="C31" s="2" t="s">
        <v>18</v>
      </c>
      <c r="D31" s="43">
        <v>0</v>
      </c>
      <c r="E31" s="43">
        <v>0</v>
      </c>
      <c r="F31" s="43">
        <v>0</v>
      </c>
      <c r="G31" s="43">
        <v>0</v>
      </c>
      <c r="H31" s="44"/>
      <c r="I31" s="44"/>
      <c r="J31" s="44">
        <f t="shared" si="2"/>
        <v>0</v>
      </c>
      <c r="K31" s="43"/>
      <c r="L31" s="43">
        <f t="shared" si="7"/>
        <v>0</v>
      </c>
      <c r="M31" s="43">
        <f t="shared" si="8"/>
        <v>0</v>
      </c>
      <c r="N31" s="43">
        <f t="shared" si="3"/>
        <v>0</v>
      </c>
      <c r="O31" s="2"/>
      <c r="P31" s="37">
        <f>D31+F31+H31+O31</f>
        <v>0</v>
      </c>
      <c r="Q31" s="37" t="e">
        <f>E31+G31+I31+#REF!</f>
        <v>#REF!</v>
      </c>
      <c r="R31" s="37" t="e">
        <f>N31+J31+#REF!</f>
        <v>#REF!</v>
      </c>
      <c r="X31" s="36"/>
      <c r="Y31" s="36"/>
      <c r="Z31" s="37">
        <f t="shared" si="9"/>
        <v>0</v>
      </c>
    </row>
    <row r="32" spans="2:26" ht="15.75">
      <c r="B32" s="3">
        <v>5204</v>
      </c>
      <c r="C32" s="2" t="s">
        <v>19</v>
      </c>
      <c r="D32" s="43">
        <v>0</v>
      </c>
      <c r="E32" s="43">
        <v>0</v>
      </c>
      <c r="F32" s="43">
        <v>0</v>
      </c>
      <c r="G32" s="43">
        <v>0</v>
      </c>
      <c r="H32" s="44"/>
      <c r="I32" s="44"/>
      <c r="J32" s="44">
        <f t="shared" si="2"/>
        <v>0</v>
      </c>
      <c r="K32" s="43"/>
      <c r="L32" s="43">
        <f t="shared" si="7"/>
        <v>0</v>
      </c>
      <c r="M32" s="43">
        <f t="shared" si="8"/>
        <v>0</v>
      </c>
      <c r="N32" s="43">
        <f t="shared" si="3"/>
        <v>0</v>
      </c>
      <c r="O32" s="2"/>
      <c r="P32" s="37">
        <f>D32+F32+H32+O32</f>
        <v>0</v>
      </c>
      <c r="Q32" s="37" t="e">
        <f>E32+G32+I32+#REF!</f>
        <v>#REF!</v>
      </c>
      <c r="R32" s="37" t="e">
        <f>N32+J32+#REF!</f>
        <v>#REF!</v>
      </c>
      <c r="X32" s="36"/>
      <c r="Y32" s="36"/>
      <c r="Z32" s="37">
        <f t="shared" si="9"/>
        <v>0</v>
      </c>
    </row>
    <row r="33" spans="2:26" ht="15.75">
      <c r="B33" s="3">
        <v>5205</v>
      </c>
      <c r="C33" s="2" t="s">
        <v>20</v>
      </c>
      <c r="D33" s="43">
        <v>0</v>
      </c>
      <c r="E33" s="43">
        <v>0</v>
      </c>
      <c r="F33" s="43">
        <v>0</v>
      </c>
      <c r="G33" s="43">
        <v>0</v>
      </c>
      <c r="H33" s="44"/>
      <c r="I33" s="44"/>
      <c r="J33" s="44">
        <f t="shared" si="2"/>
        <v>0</v>
      </c>
      <c r="K33" s="43"/>
      <c r="L33" s="43">
        <f t="shared" si="7"/>
        <v>0</v>
      </c>
      <c r="M33" s="43">
        <f t="shared" si="8"/>
        <v>0</v>
      </c>
      <c r="N33" s="43">
        <f t="shared" si="3"/>
        <v>0</v>
      </c>
      <c r="O33" s="2"/>
      <c r="P33" s="37">
        <f>D33+F33+H33+O33</f>
        <v>0</v>
      </c>
      <c r="Q33" s="37" t="e">
        <f>E33+G33+I33+#REF!</f>
        <v>#REF!</v>
      </c>
      <c r="R33" s="37" t="e">
        <f>N33+J33+#REF!</f>
        <v>#REF!</v>
      </c>
      <c r="X33" s="36"/>
      <c r="Y33" s="36"/>
      <c r="Z33" s="37">
        <f t="shared" si="9"/>
        <v>0</v>
      </c>
    </row>
    <row r="34" spans="2:26" ht="15.75">
      <c r="B34" s="3">
        <v>5206</v>
      </c>
      <c r="C34" s="2" t="s">
        <v>21</v>
      </c>
      <c r="D34" s="43">
        <v>0</v>
      </c>
      <c r="E34" s="43">
        <v>0</v>
      </c>
      <c r="F34" s="43">
        <v>0</v>
      </c>
      <c r="G34" s="43">
        <v>0</v>
      </c>
      <c r="H34" s="44"/>
      <c r="I34" s="44"/>
      <c r="J34" s="44">
        <f t="shared" si="2"/>
        <v>0</v>
      </c>
      <c r="K34" s="43"/>
      <c r="L34" s="43">
        <f t="shared" si="7"/>
        <v>0</v>
      </c>
      <c r="M34" s="43">
        <f t="shared" si="8"/>
        <v>0</v>
      </c>
      <c r="N34" s="43">
        <f t="shared" si="3"/>
        <v>0</v>
      </c>
      <c r="O34" s="2"/>
      <c r="P34" s="37">
        <f>D34+F34+H34+O34</f>
        <v>0</v>
      </c>
      <c r="Q34" s="37" t="e">
        <f>E34+G34+I34+#REF!</f>
        <v>#REF!</v>
      </c>
      <c r="R34" s="37" t="e">
        <f>N34+J34+#REF!</f>
        <v>#REF!</v>
      </c>
      <c r="X34" s="36"/>
      <c r="Y34" s="36"/>
      <c r="Z34" s="37">
        <f t="shared" si="9"/>
        <v>0</v>
      </c>
    </row>
    <row r="35" spans="2:26" ht="15.75">
      <c r="B35" s="3">
        <v>5207</v>
      </c>
      <c r="C35" s="2" t="s">
        <v>22</v>
      </c>
      <c r="D35" s="43">
        <v>477</v>
      </c>
      <c r="E35" s="43">
        <v>0</v>
      </c>
      <c r="F35" s="43">
        <v>736</v>
      </c>
      <c r="G35" s="43">
        <v>0</v>
      </c>
      <c r="H35" s="44">
        <v>354</v>
      </c>
      <c r="I35" s="44"/>
      <c r="J35" s="44">
        <f t="shared" si="2"/>
        <v>354</v>
      </c>
      <c r="K35" s="43"/>
      <c r="L35" s="43">
        <f t="shared" si="7"/>
        <v>1213</v>
      </c>
      <c r="M35" s="43">
        <f t="shared" si="8"/>
        <v>0</v>
      </c>
      <c r="N35" s="43">
        <f t="shared" si="3"/>
        <v>1213</v>
      </c>
      <c r="O35" s="2">
        <v>212</v>
      </c>
      <c r="P35" s="37">
        <f>D35+F35+H35+O35</f>
        <v>1779</v>
      </c>
      <c r="Q35" s="37" t="e">
        <f>E35+G35+I35+#REF!</f>
        <v>#REF!</v>
      </c>
      <c r="R35" s="37" t="e">
        <f>N35+J35+#REF!</f>
        <v>#REF!</v>
      </c>
      <c r="X35" s="36">
        <v>1322</v>
      </c>
      <c r="Y35" s="36"/>
      <c r="Z35" s="37">
        <f t="shared" si="9"/>
        <v>1322</v>
      </c>
    </row>
    <row r="36" spans="2:26" ht="15.75">
      <c r="B36" s="3">
        <v>5208</v>
      </c>
      <c r="C36" s="2" t="s">
        <v>23</v>
      </c>
      <c r="D36" s="43">
        <v>0</v>
      </c>
      <c r="E36" s="43">
        <v>0</v>
      </c>
      <c r="F36" s="43">
        <v>0</v>
      </c>
      <c r="G36" s="43">
        <v>0</v>
      </c>
      <c r="H36" s="44"/>
      <c r="I36" s="44"/>
      <c r="J36" s="44">
        <f t="shared" si="2"/>
        <v>0</v>
      </c>
      <c r="K36" s="43"/>
      <c r="L36" s="43">
        <f t="shared" si="7"/>
        <v>0</v>
      </c>
      <c r="M36" s="43">
        <f t="shared" si="8"/>
        <v>0</v>
      </c>
      <c r="N36" s="43">
        <f t="shared" si="3"/>
        <v>0</v>
      </c>
      <c r="O36" s="2"/>
      <c r="P36" s="37">
        <f>D36+F36+H36+O36</f>
        <v>0</v>
      </c>
      <c r="Q36" s="37" t="e">
        <f>E36+G36+I36+#REF!</f>
        <v>#REF!</v>
      </c>
      <c r="R36" s="37" t="e">
        <f>N36+J36+#REF!</f>
        <v>#REF!</v>
      </c>
      <c r="X36" s="36"/>
      <c r="Y36" s="36"/>
      <c r="Z36" s="37">
        <f t="shared" si="9"/>
        <v>0</v>
      </c>
    </row>
    <row r="37" spans="2:26" ht="15.75">
      <c r="B37" s="3">
        <v>5209</v>
      </c>
      <c r="C37" s="2" t="s">
        <v>24</v>
      </c>
      <c r="D37" s="43">
        <v>818</v>
      </c>
      <c r="E37" s="43">
        <v>0</v>
      </c>
      <c r="F37" s="43">
        <v>992</v>
      </c>
      <c r="G37" s="43">
        <v>0</v>
      </c>
      <c r="H37" s="44">
        <v>837</v>
      </c>
      <c r="I37" s="44"/>
      <c r="J37" s="44">
        <f t="shared" si="2"/>
        <v>837</v>
      </c>
      <c r="K37" s="43"/>
      <c r="L37" s="43">
        <f t="shared" si="7"/>
        <v>1810</v>
      </c>
      <c r="M37" s="43">
        <f t="shared" si="8"/>
        <v>0</v>
      </c>
      <c r="N37" s="43">
        <f t="shared" si="3"/>
        <v>1810</v>
      </c>
      <c r="O37" s="2">
        <v>787</v>
      </c>
      <c r="P37" s="37">
        <f>D37+F37+H37+O37</f>
        <v>3434</v>
      </c>
      <c r="Q37" s="37" t="e">
        <f>E37+G37+I37+#REF!</f>
        <v>#REF!</v>
      </c>
      <c r="R37" s="37" t="e">
        <f>N37+J37+#REF!</f>
        <v>#REF!</v>
      </c>
      <c r="X37" s="36">
        <v>922</v>
      </c>
      <c r="Y37" s="36"/>
      <c r="Z37" s="37">
        <f t="shared" si="9"/>
        <v>922</v>
      </c>
    </row>
    <row r="38" spans="2:26" ht="15.75">
      <c r="B38" s="3">
        <v>5210</v>
      </c>
      <c r="C38" s="2" t="s">
        <v>25</v>
      </c>
      <c r="D38" s="43">
        <v>0</v>
      </c>
      <c r="E38" s="43">
        <v>0</v>
      </c>
      <c r="F38" s="43">
        <v>0</v>
      </c>
      <c r="G38" s="43">
        <v>0</v>
      </c>
      <c r="H38" s="44"/>
      <c r="I38" s="44"/>
      <c r="J38" s="44">
        <f t="shared" si="2"/>
        <v>0</v>
      </c>
      <c r="K38" s="43"/>
      <c r="L38" s="43">
        <f t="shared" si="7"/>
        <v>0</v>
      </c>
      <c r="M38" s="43">
        <f t="shared" si="8"/>
        <v>0</v>
      </c>
      <c r="N38" s="43">
        <f t="shared" si="3"/>
        <v>0</v>
      </c>
      <c r="O38" s="2">
        <v>344</v>
      </c>
      <c r="P38" s="37">
        <f>D38+F38+H38+O38</f>
        <v>344</v>
      </c>
      <c r="Q38" s="37" t="e">
        <f>E38+G38+I38+#REF!</f>
        <v>#REF!</v>
      </c>
      <c r="R38" s="37" t="e">
        <f>N38+J38+#REF!</f>
        <v>#REF!</v>
      </c>
      <c r="X38" s="36"/>
      <c r="Y38" s="36"/>
      <c r="Z38" s="37">
        <f t="shared" si="9"/>
        <v>0</v>
      </c>
    </row>
    <row r="39" spans="2:26" ht="15.75">
      <c r="B39" s="3">
        <v>5211</v>
      </c>
      <c r="C39" s="2" t="s">
        <v>26</v>
      </c>
      <c r="D39" s="43">
        <v>0</v>
      </c>
      <c r="E39" s="43">
        <v>30</v>
      </c>
      <c r="F39" s="43">
        <v>0</v>
      </c>
      <c r="G39" s="43">
        <v>0</v>
      </c>
      <c r="H39" s="44"/>
      <c r="I39" s="44"/>
      <c r="J39" s="44">
        <f t="shared" si="2"/>
        <v>0</v>
      </c>
      <c r="K39" s="43"/>
      <c r="L39" s="43">
        <f t="shared" si="7"/>
        <v>0</v>
      </c>
      <c r="M39" s="43">
        <f t="shared" si="8"/>
        <v>30</v>
      </c>
      <c r="N39" s="43">
        <f t="shared" si="3"/>
        <v>30</v>
      </c>
      <c r="O39" s="2"/>
      <c r="P39" s="37">
        <f>D39+F39+H39+O39</f>
        <v>0</v>
      </c>
      <c r="Q39" s="37" t="e">
        <f>E39+G39+I39+#REF!</f>
        <v>#REF!</v>
      </c>
      <c r="R39" s="37" t="e">
        <f>N39+J39+#REF!</f>
        <v>#REF!</v>
      </c>
      <c r="X39" s="36"/>
      <c r="Y39" s="36">
        <v>30</v>
      </c>
      <c r="Z39" s="37">
        <f t="shared" si="9"/>
        <v>30</v>
      </c>
    </row>
    <row r="40" spans="2:26" ht="15.75">
      <c r="B40" s="3">
        <v>5212</v>
      </c>
      <c r="C40" s="2" t="s">
        <v>27</v>
      </c>
      <c r="D40" s="43">
        <v>193</v>
      </c>
      <c r="E40" s="43">
        <v>0</v>
      </c>
      <c r="F40" s="43">
        <v>0</v>
      </c>
      <c r="G40" s="43">
        <v>0</v>
      </c>
      <c r="H40" s="44">
        <f>170+184</f>
        <v>354</v>
      </c>
      <c r="I40" s="44"/>
      <c r="J40" s="44">
        <f t="shared" si="2"/>
        <v>354</v>
      </c>
      <c r="K40" s="43"/>
      <c r="L40" s="43">
        <f t="shared" si="7"/>
        <v>193</v>
      </c>
      <c r="M40" s="43">
        <f t="shared" si="8"/>
        <v>0</v>
      </c>
      <c r="N40" s="43">
        <f t="shared" si="3"/>
        <v>193</v>
      </c>
      <c r="O40" s="1">
        <v>139</v>
      </c>
      <c r="P40" s="37">
        <f>D40+F40+H40+O40</f>
        <v>686</v>
      </c>
      <c r="Q40" s="37" t="e">
        <f>E40+G40+I40+#REF!</f>
        <v>#REF!</v>
      </c>
      <c r="R40" s="37" t="e">
        <f>N40+J40+#REF!</f>
        <v>#REF!</v>
      </c>
      <c r="X40" s="36">
        <v>177</v>
      </c>
      <c r="Y40" s="36"/>
      <c r="Z40" s="37">
        <f t="shared" si="9"/>
        <v>177</v>
      </c>
    </row>
    <row r="41" spans="2:26" ht="15.75">
      <c r="B41" s="3">
        <v>5213</v>
      </c>
      <c r="C41" s="2" t="s">
        <v>28</v>
      </c>
      <c r="D41" s="43">
        <v>0</v>
      </c>
      <c r="E41" s="43">
        <v>108</v>
      </c>
      <c r="F41" s="43">
        <v>0</v>
      </c>
      <c r="G41" s="43">
        <v>0</v>
      </c>
      <c r="H41" s="44"/>
      <c r="I41" s="44">
        <v>81</v>
      </c>
      <c r="J41" s="44">
        <f t="shared" si="2"/>
        <v>81</v>
      </c>
      <c r="K41" s="43"/>
      <c r="L41" s="43">
        <f t="shared" si="7"/>
        <v>0</v>
      </c>
      <c r="M41" s="43">
        <f t="shared" si="8"/>
        <v>108</v>
      </c>
      <c r="N41" s="43">
        <f t="shared" si="3"/>
        <v>108</v>
      </c>
      <c r="O41" s="2">
        <v>0</v>
      </c>
      <c r="P41" s="37">
        <f>D41+F41+H41+O41</f>
        <v>0</v>
      </c>
      <c r="Q41" s="37" t="e">
        <f>E41+G41+I41+#REF!</f>
        <v>#REF!</v>
      </c>
      <c r="R41" s="37" t="e">
        <f>N41+J41+#REF!</f>
        <v>#REF!</v>
      </c>
      <c r="X41" s="36"/>
      <c r="Y41" s="36"/>
      <c r="Z41" s="37">
        <f t="shared" si="9"/>
        <v>0</v>
      </c>
    </row>
    <row r="42" spans="1:26" ht="16.5" thickBot="1">
      <c r="A42" s="7">
        <f>SUM(A29:A41)</f>
        <v>0</v>
      </c>
      <c r="B42" s="3">
        <f>SUM(B29:B41)</f>
        <v>67691</v>
      </c>
      <c r="C42" s="43"/>
      <c r="D42" s="43">
        <f aca="true" t="shared" si="10" ref="D42:N42">SUM(D29:D41)</f>
        <v>5835</v>
      </c>
      <c r="E42" s="43">
        <f t="shared" si="10"/>
        <v>168</v>
      </c>
      <c r="F42" s="43">
        <f t="shared" si="10"/>
        <v>4448</v>
      </c>
      <c r="G42" s="43">
        <f t="shared" si="10"/>
        <v>60</v>
      </c>
      <c r="H42" s="47">
        <f>SUM(H29:H41)</f>
        <v>4488</v>
      </c>
      <c r="I42" s="47">
        <f>SUM(I29:I41)</f>
        <v>81</v>
      </c>
      <c r="J42" s="47">
        <f>SUM(J29:J41)</f>
        <v>4569</v>
      </c>
      <c r="K42" s="43"/>
      <c r="L42" s="43">
        <f t="shared" si="10"/>
        <v>10283</v>
      </c>
      <c r="M42" s="43">
        <f t="shared" si="10"/>
        <v>228</v>
      </c>
      <c r="N42" s="43">
        <f t="shared" si="10"/>
        <v>10511</v>
      </c>
      <c r="O42" s="47">
        <f aca="true" t="shared" si="11" ref="O42:R42">SUM(O29:O41)</f>
        <v>3566</v>
      </c>
      <c r="P42" s="49">
        <f t="shared" si="11"/>
        <v>18337</v>
      </c>
      <c r="Q42" s="48" t="e">
        <f t="shared" si="11"/>
        <v>#REF!</v>
      </c>
      <c r="R42" s="48" t="e">
        <f t="shared" si="11"/>
        <v>#REF!</v>
      </c>
      <c r="S42" s="8" t="e">
        <f>P42+Q42</f>
        <v>#REF!</v>
      </c>
      <c r="X42" s="49">
        <f>SUM(X29:X41)</f>
        <v>4956</v>
      </c>
      <c r="Y42" s="48">
        <f>SUM(Y29:Y41)</f>
        <v>90</v>
      </c>
      <c r="Z42" s="48">
        <f>SUM(Z29:Z41)</f>
        <v>5046</v>
      </c>
    </row>
    <row r="43" spans="2:26" ht="15.75" thickTop="1">
      <c r="B43" s="3">
        <v>5299</v>
      </c>
      <c r="C43" s="42" t="s">
        <v>29</v>
      </c>
      <c r="D43" s="43">
        <v>0</v>
      </c>
      <c r="E43" s="43">
        <v>0</v>
      </c>
      <c r="F43" s="43">
        <v>0</v>
      </c>
      <c r="G43" s="43">
        <v>0</v>
      </c>
      <c r="H43" s="44"/>
      <c r="I43" s="44"/>
      <c r="J43" s="44">
        <f t="shared" si="2"/>
        <v>0</v>
      </c>
      <c r="K43" s="43"/>
      <c r="L43" s="43">
        <f aca="true" t="shared" si="12" ref="L43:L55">D43+F43</f>
        <v>0</v>
      </c>
      <c r="M43" s="43">
        <f aca="true" t="shared" si="13" ref="M43:M55">E43+G43</f>
        <v>0</v>
      </c>
      <c r="N43" s="43">
        <f t="shared" si="3"/>
        <v>0</v>
      </c>
      <c r="O43" s="43"/>
      <c r="P43" s="32"/>
      <c r="Q43" s="32"/>
      <c r="R43" s="32"/>
      <c r="X43" s="32"/>
      <c r="Y43" s="32"/>
      <c r="Z43" s="33">
        <f aca="true" t="shared" si="14" ref="Z43:Z55">+X43+Y43</f>
        <v>0</v>
      </c>
    </row>
    <row r="44" spans="2:26" ht="15.75">
      <c r="B44" s="3">
        <v>5301</v>
      </c>
      <c r="C44" s="2" t="s">
        <v>30</v>
      </c>
      <c r="D44" s="43">
        <v>50</v>
      </c>
      <c r="E44" s="43">
        <v>0</v>
      </c>
      <c r="F44" s="43">
        <v>202</v>
      </c>
      <c r="G44" s="43">
        <v>0</v>
      </c>
      <c r="H44" s="44">
        <v>182</v>
      </c>
      <c r="I44" s="44"/>
      <c r="J44" s="44">
        <f t="shared" si="2"/>
        <v>182</v>
      </c>
      <c r="K44" s="43"/>
      <c r="L44" s="43">
        <f t="shared" si="12"/>
        <v>252</v>
      </c>
      <c r="M44" s="43">
        <f t="shared" si="13"/>
        <v>0</v>
      </c>
      <c r="N44" s="43">
        <f t="shared" si="3"/>
        <v>252</v>
      </c>
      <c r="O44" s="2">
        <v>150</v>
      </c>
      <c r="P44" s="37">
        <f>D44+F44+H44+O44</f>
        <v>584</v>
      </c>
      <c r="Q44" s="37" t="e">
        <f>E44+G44+I44+#REF!</f>
        <v>#REF!</v>
      </c>
      <c r="R44" s="37" t="e">
        <f>N44+J44+#REF!</f>
        <v>#REF!</v>
      </c>
      <c r="X44" s="36"/>
      <c r="Y44" s="36"/>
      <c r="Z44" s="37">
        <f t="shared" si="14"/>
        <v>0</v>
      </c>
    </row>
    <row r="45" spans="2:26" ht="15.75">
      <c r="B45" s="3">
        <v>5302</v>
      </c>
      <c r="C45" s="2" t="s">
        <v>31</v>
      </c>
      <c r="D45" s="43">
        <v>0</v>
      </c>
      <c r="E45" s="43">
        <v>0</v>
      </c>
      <c r="F45" s="43">
        <v>0</v>
      </c>
      <c r="G45" s="43">
        <v>0</v>
      </c>
      <c r="H45" s="44"/>
      <c r="I45" s="44"/>
      <c r="J45" s="44">
        <f t="shared" si="2"/>
        <v>0</v>
      </c>
      <c r="K45" s="43"/>
      <c r="L45" s="43">
        <f t="shared" si="12"/>
        <v>0</v>
      </c>
      <c r="M45" s="43">
        <f t="shared" si="13"/>
        <v>0</v>
      </c>
      <c r="N45" s="43">
        <f t="shared" si="3"/>
        <v>0</v>
      </c>
      <c r="O45" s="2"/>
      <c r="P45" s="37">
        <f>D45+F45+H45+O45</f>
        <v>0</v>
      </c>
      <c r="Q45" s="37" t="e">
        <f>E45+G45+I45+#REF!</f>
        <v>#REF!</v>
      </c>
      <c r="R45" s="37" t="e">
        <f>N45+J45+#REF!</f>
        <v>#REF!</v>
      </c>
      <c r="X45" s="36"/>
      <c r="Y45" s="36"/>
      <c r="Z45" s="37">
        <f t="shared" si="14"/>
        <v>0</v>
      </c>
    </row>
    <row r="46" spans="2:26" ht="15.75">
      <c r="B46" s="3">
        <v>5303</v>
      </c>
      <c r="C46" s="2" t="s">
        <v>32</v>
      </c>
      <c r="D46" s="43">
        <v>0</v>
      </c>
      <c r="E46" s="43">
        <v>0</v>
      </c>
      <c r="F46" s="43">
        <v>0</v>
      </c>
      <c r="G46" s="43">
        <v>0</v>
      </c>
      <c r="H46" s="44"/>
      <c r="I46" s="44"/>
      <c r="J46" s="44">
        <f t="shared" si="2"/>
        <v>0</v>
      </c>
      <c r="K46" s="43"/>
      <c r="L46" s="43">
        <f t="shared" si="12"/>
        <v>0</v>
      </c>
      <c r="M46" s="43">
        <f t="shared" si="13"/>
        <v>0</v>
      </c>
      <c r="N46" s="43">
        <f t="shared" si="3"/>
        <v>0</v>
      </c>
      <c r="O46" s="2"/>
      <c r="P46" s="37">
        <f>D46+F46+H46+O46</f>
        <v>0</v>
      </c>
      <c r="Q46" s="37" t="e">
        <f>E46+G46+I46+#REF!</f>
        <v>#REF!</v>
      </c>
      <c r="R46" s="37" t="e">
        <f>N46+J46+#REF!</f>
        <v>#REF!</v>
      </c>
      <c r="X46" s="36"/>
      <c r="Y46" s="36"/>
      <c r="Z46" s="37">
        <f t="shared" si="14"/>
        <v>0</v>
      </c>
    </row>
    <row r="47" spans="2:26" ht="15.75">
      <c r="B47" s="3">
        <v>5304</v>
      </c>
      <c r="C47" s="2" t="s">
        <v>33</v>
      </c>
      <c r="D47" s="43">
        <v>154</v>
      </c>
      <c r="E47" s="43">
        <v>0</v>
      </c>
      <c r="F47" s="43">
        <v>149</v>
      </c>
      <c r="G47" s="43">
        <v>0</v>
      </c>
      <c r="H47" s="44">
        <v>152</v>
      </c>
      <c r="I47" s="44"/>
      <c r="J47" s="44">
        <f t="shared" si="2"/>
        <v>152</v>
      </c>
      <c r="K47" s="43"/>
      <c r="L47" s="43">
        <f t="shared" si="12"/>
        <v>303</v>
      </c>
      <c r="M47" s="43">
        <f t="shared" si="13"/>
        <v>0</v>
      </c>
      <c r="N47" s="43">
        <f t="shared" si="3"/>
        <v>303</v>
      </c>
      <c r="O47" s="2"/>
      <c r="P47" s="37">
        <f>D47+F47+H47+O47</f>
        <v>455</v>
      </c>
      <c r="Q47" s="37" t="e">
        <f>E47+G47+I47+#REF!</f>
        <v>#REF!</v>
      </c>
      <c r="R47" s="37" t="e">
        <f>N47+J47+#REF!</f>
        <v>#REF!</v>
      </c>
      <c r="X47" s="36">
        <v>150</v>
      </c>
      <c r="Y47" s="36"/>
      <c r="Z47" s="37">
        <f t="shared" si="14"/>
        <v>150</v>
      </c>
    </row>
    <row r="48" spans="2:26" ht="15.75">
      <c r="B48" s="3">
        <v>5305</v>
      </c>
      <c r="C48" s="2" t="s">
        <v>34</v>
      </c>
      <c r="D48" s="43">
        <v>1367</v>
      </c>
      <c r="E48" s="43">
        <v>0</v>
      </c>
      <c r="F48" s="43">
        <v>1412</v>
      </c>
      <c r="G48" s="43">
        <v>0</v>
      </c>
      <c r="H48" s="44">
        <v>1188</v>
      </c>
      <c r="I48" s="44"/>
      <c r="J48" s="44">
        <f t="shared" si="2"/>
        <v>1188</v>
      </c>
      <c r="K48" s="43"/>
      <c r="L48" s="43">
        <f t="shared" si="12"/>
        <v>2779</v>
      </c>
      <c r="M48" s="43">
        <f t="shared" si="13"/>
        <v>0</v>
      </c>
      <c r="N48" s="43">
        <f t="shared" si="3"/>
        <v>2779</v>
      </c>
      <c r="O48" s="2">
        <v>1535</v>
      </c>
      <c r="P48" s="37">
        <f>D48+F48+H48+O48</f>
        <v>5502</v>
      </c>
      <c r="Q48" s="37" t="e">
        <f>E48+G48+I48+#REF!</f>
        <v>#REF!</v>
      </c>
      <c r="R48" s="37" t="e">
        <f>N48+J48+#REF!</f>
        <v>#REF!</v>
      </c>
      <c r="X48" s="36">
        <v>638</v>
      </c>
      <c r="Y48" s="36"/>
      <c r="Z48" s="37">
        <f t="shared" si="14"/>
        <v>638</v>
      </c>
    </row>
    <row r="49" spans="2:26" ht="15.75">
      <c r="B49" s="3">
        <v>5306</v>
      </c>
      <c r="C49" s="2" t="s">
        <v>35</v>
      </c>
      <c r="D49" s="43">
        <v>0</v>
      </c>
      <c r="E49" s="43">
        <v>0</v>
      </c>
      <c r="F49" s="43">
        <v>0</v>
      </c>
      <c r="G49" s="43">
        <v>0</v>
      </c>
      <c r="H49" s="44"/>
      <c r="I49" s="44"/>
      <c r="J49" s="44">
        <f t="shared" si="2"/>
        <v>0</v>
      </c>
      <c r="K49" s="43"/>
      <c r="L49" s="43">
        <f t="shared" si="12"/>
        <v>0</v>
      </c>
      <c r="M49" s="43">
        <f t="shared" si="13"/>
        <v>0</v>
      </c>
      <c r="N49" s="43">
        <f t="shared" si="3"/>
        <v>0</v>
      </c>
      <c r="O49" s="2"/>
      <c r="P49" s="37">
        <f>D49+F49+H49+O49</f>
        <v>0</v>
      </c>
      <c r="Q49" s="37" t="e">
        <f>E49+G49+I49+#REF!</f>
        <v>#REF!</v>
      </c>
      <c r="R49" s="37" t="e">
        <f>N49+J49+#REF!</f>
        <v>#REF!</v>
      </c>
      <c r="X49" s="36"/>
      <c r="Y49" s="36"/>
      <c r="Z49" s="37">
        <f t="shared" si="14"/>
        <v>0</v>
      </c>
    </row>
    <row r="50" spans="2:26" ht="15.75">
      <c r="B50" s="3">
        <v>5307</v>
      </c>
      <c r="C50" s="2" t="s">
        <v>36</v>
      </c>
      <c r="D50" s="43">
        <v>0</v>
      </c>
      <c r="E50" s="43">
        <v>0</v>
      </c>
      <c r="F50" s="43">
        <v>0</v>
      </c>
      <c r="G50" s="43">
        <v>0</v>
      </c>
      <c r="H50" s="44"/>
      <c r="I50" s="44"/>
      <c r="J50" s="44">
        <f t="shared" si="2"/>
        <v>0</v>
      </c>
      <c r="K50" s="43"/>
      <c r="L50" s="43">
        <f t="shared" si="12"/>
        <v>0</v>
      </c>
      <c r="M50" s="43">
        <f t="shared" si="13"/>
        <v>0</v>
      </c>
      <c r="N50" s="43">
        <f t="shared" si="3"/>
        <v>0</v>
      </c>
      <c r="O50" s="2"/>
      <c r="P50" s="37">
        <f>D50+F50+H50+O50</f>
        <v>0</v>
      </c>
      <c r="Q50" s="37" t="e">
        <f>E50+G50+I50+#REF!</f>
        <v>#REF!</v>
      </c>
      <c r="R50" s="37" t="e">
        <f>N50+J50+#REF!</f>
        <v>#REF!</v>
      </c>
      <c r="X50" s="36"/>
      <c r="Y50" s="36"/>
      <c r="Z50" s="37">
        <f t="shared" si="14"/>
        <v>0</v>
      </c>
    </row>
    <row r="51" spans="2:26" ht="15.75">
      <c r="B51" s="3">
        <v>5308</v>
      </c>
      <c r="C51" s="2" t="s">
        <v>37</v>
      </c>
      <c r="D51" s="43">
        <v>0</v>
      </c>
      <c r="E51" s="43">
        <v>0</v>
      </c>
      <c r="F51" s="43">
        <v>0</v>
      </c>
      <c r="G51" s="43">
        <v>0</v>
      </c>
      <c r="H51" s="44"/>
      <c r="I51" s="44"/>
      <c r="J51" s="44">
        <f t="shared" si="2"/>
        <v>0</v>
      </c>
      <c r="K51" s="43"/>
      <c r="L51" s="43">
        <f t="shared" si="12"/>
        <v>0</v>
      </c>
      <c r="M51" s="43">
        <f t="shared" si="13"/>
        <v>0</v>
      </c>
      <c r="N51" s="43">
        <f t="shared" si="3"/>
        <v>0</v>
      </c>
      <c r="O51" s="2"/>
      <c r="P51" s="37">
        <f>D51+F51+H51+O51</f>
        <v>0</v>
      </c>
      <c r="Q51" s="37" t="e">
        <f>E51+G51+I51+#REF!</f>
        <v>#REF!</v>
      </c>
      <c r="R51" s="37" t="e">
        <f>N51+J51+#REF!</f>
        <v>#REF!</v>
      </c>
      <c r="X51" s="36"/>
      <c r="Y51" s="36"/>
      <c r="Z51" s="37">
        <f t="shared" si="14"/>
        <v>0</v>
      </c>
    </row>
    <row r="52" spans="2:26" ht="15.75">
      <c r="B52" s="3">
        <v>5309</v>
      </c>
      <c r="C52" s="2" t="s">
        <v>38</v>
      </c>
      <c r="D52" s="43">
        <v>0</v>
      </c>
      <c r="E52" s="43">
        <v>0</v>
      </c>
      <c r="F52" s="43">
        <v>23</v>
      </c>
      <c r="G52" s="43">
        <v>0</v>
      </c>
      <c r="H52" s="44">
        <v>25</v>
      </c>
      <c r="I52" s="44"/>
      <c r="J52" s="44">
        <f t="shared" si="2"/>
        <v>25</v>
      </c>
      <c r="K52" s="43"/>
      <c r="L52" s="43">
        <f t="shared" si="12"/>
        <v>23</v>
      </c>
      <c r="M52" s="43">
        <f t="shared" si="13"/>
        <v>0</v>
      </c>
      <c r="N52" s="43">
        <f t="shared" si="3"/>
        <v>23</v>
      </c>
      <c r="O52" s="2">
        <v>19</v>
      </c>
      <c r="P52" s="37">
        <f>D52+F52+H52+O52</f>
        <v>67</v>
      </c>
      <c r="Q52" s="37" t="e">
        <f>E52+G52+I52+#REF!</f>
        <v>#REF!</v>
      </c>
      <c r="R52" s="37" t="e">
        <f>N52+J52+#REF!</f>
        <v>#REF!</v>
      </c>
      <c r="S52" s="7" t="s">
        <v>317</v>
      </c>
      <c r="X52" s="36">
        <v>23</v>
      </c>
      <c r="Y52" s="36"/>
      <c r="Z52" s="37">
        <f t="shared" si="14"/>
        <v>23</v>
      </c>
    </row>
    <row r="53" spans="2:26" ht="15.75">
      <c r="B53" s="3">
        <v>5310</v>
      </c>
      <c r="C53" s="2" t="s">
        <v>39</v>
      </c>
      <c r="D53" s="43">
        <v>0</v>
      </c>
      <c r="E53" s="43">
        <v>0</v>
      </c>
      <c r="F53" s="43">
        <v>0</v>
      </c>
      <c r="G53" s="43">
        <v>0</v>
      </c>
      <c r="H53" s="44"/>
      <c r="I53" s="44"/>
      <c r="J53" s="44">
        <f t="shared" si="2"/>
        <v>0</v>
      </c>
      <c r="K53" s="43"/>
      <c r="L53" s="43">
        <f t="shared" si="12"/>
        <v>0</v>
      </c>
      <c r="M53" s="43">
        <f t="shared" si="13"/>
        <v>0</v>
      </c>
      <c r="N53" s="43">
        <f t="shared" si="3"/>
        <v>0</v>
      </c>
      <c r="O53" s="2"/>
      <c r="P53" s="37">
        <f>D53+F53+H53+O53</f>
        <v>0</v>
      </c>
      <c r="Q53" s="37" t="e">
        <f>E53+G53+I53+#REF!</f>
        <v>#REF!</v>
      </c>
      <c r="R53" s="37" t="e">
        <f>N53+J53+#REF!</f>
        <v>#REF!</v>
      </c>
      <c r="X53" s="36"/>
      <c r="Y53" s="36"/>
      <c r="Z53" s="37">
        <f t="shared" si="14"/>
        <v>0</v>
      </c>
    </row>
    <row r="54" spans="2:26" ht="15.75">
      <c r="B54" s="3">
        <v>5311</v>
      </c>
      <c r="C54" s="2" t="s">
        <v>40</v>
      </c>
      <c r="D54" s="43">
        <v>0</v>
      </c>
      <c r="E54" s="43">
        <v>0</v>
      </c>
      <c r="F54" s="43">
        <v>0</v>
      </c>
      <c r="G54" s="43">
        <v>0</v>
      </c>
      <c r="H54" s="44"/>
      <c r="I54" s="44"/>
      <c r="J54" s="44">
        <f t="shared" si="2"/>
        <v>0</v>
      </c>
      <c r="K54" s="43"/>
      <c r="L54" s="43">
        <f t="shared" si="12"/>
        <v>0</v>
      </c>
      <c r="M54" s="43">
        <f t="shared" si="13"/>
        <v>0</v>
      </c>
      <c r="N54" s="43">
        <f t="shared" si="3"/>
        <v>0</v>
      </c>
      <c r="O54" s="2"/>
      <c r="P54" s="37">
        <f>D54+F54+H54+O54</f>
        <v>0</v>
      </c>
      <c r="Q54" s="37" t="e">
        <f>E54+G54+I54+#REF!</f>
        <v>#REF!</v>
      </c>
      <c r="R54" s="37" t="e">
        <f>N54+J54+#REF!</f>
        <v>#REF!</v>
      </c>
      <c r="X54" s="36"/>
      <c r="Y54" s="36"/>
      <c r="Z54" s="37">
        <f t="shared" si="14"/>
        <v>0</v>
      </c>
    </row>
    <row r="55" spans="2:26" ht="15.75">
      <c r="B55" s="3">
        <v>5312</v>
      </c>
      <c r="C55" s="2" t="s">
        <v>41</v>
      </c>
      <c r="D55" s="43">
        <v>0</v>
      </c>
      <c r="E55" s="43">
        <v>0</v>
      </c>
      <c r="F55" s="43">
        <v>0</v>
      </c>
      <c r="G55" s="43">
        <v>0</v>
      </c>
      <c r="H55" s="44"/>
      <c r="I55" s="44"/>
      <c r="J55" s="44">
        <f t="shared" si="2"/>
        <v>0</v>
      </c>
      <c r="K55" s="43"/>
      <c r="L55" s="43">
        <f t="shared" si="12"/>
        <v>0</v>
      </c>
      <c r="M55" s="43">
        <f t="shared" si="13"/>
        <v>0</v>
      </c>
      <c r="N55" s="43">
        <f t="shared" si="3"/>
        <v>0</v>
      </c>
      <c r="O55" s="2"/>
      <c r="P55" s="37">
        <f>D55+F55+H55+O55</f>
        <v>0</v>
      </c>
      <c r="Q55" s="37" t="e">
        <f>E55+G55+I55+#REF!</f>
        <v>#REF!</v>
      </c>
      <c r="R55" s="37" t="e">
        <f>N55+J55+#REF!</f>
        <v>#REF!</v>
      </c>
      <c r="X55" s="36"/>
      <c r="Y55" s="36"/>
      <c r="Z55" s="37">
        <f t="shared" si="14"/>
        <v>0</v>
      </c>
    </row>
    <row r="56" spans="1:26" ht="16.5" thickBot="1">
      <c r="A56" s="7">
        <f>SUM(A44:A55)</f>
        <v>0</v>
      </c>
      <c r="B56" s="3">
        <f>SUM(B44:B55)</f>
        <v>63678</v>
      </c>
      <c r="C56" s="43"/>
      <c r="D56" s="43">
        <f aca="true" t="shared" si="15" ref="D56:N56">SUM(D44:D55)</f>
        <v>1571</v>
      </c>
      <c r="E56" s="43">
        <f t="shared" si="15"/>
        <v>0</v>
      </c>
      <c r="F56" s="43">
        <f t="shared" si="15"/>
        <v>1786</v>
      </c>
      <c r="G56" s="43">
        <f t="shared" si="15"/>
        <v>0</v>
      </c>
      <c r="H56" s="47">
        <f>SUM(H44:H55)</f>
        <v>1547</v>
      </c>
      <c r="I56" s="47">
        <f>SUM(I44:I55)</f>
        <v>0</v>
      </c>
      <c r="J56" s="47">
        <f>SUM(J44:J55)</f>
        <v>1547</v>
      </c>
      <c r="K56" s="43"/>
      <c r="L56" s="43">
        <f t="shared" si="15"/>
        <v>3357</v>
      </c>
      <c r="M56" s="43">
        <f t="shared" si="15"/>
        <v>0</v>
      </c>
      <c r="N56" s="43">
        <f t="shared" si="15"/>
        <v>3357</v>
      </c>
      <c r="O56" s="47">
        <f aca="true" t="shared" si="16" ref="O56:R56">SUM(O44:O55)</f>
        <v>1704</v>
      </c>
      <c r="P56" s="49">
        <f t="shared" si="16"/>
        <v>6608</v>
      </c>
      <c r="Q56" s="48" t="e">
        <f t="shared" si="16"/>
        <v>#REF!</v>
      </c>
      <c r="R56" s="48" t="e">
        <f t="shared" si="16"/>
        <v>#REF!</v>
      </c>
      <c r="S56" s="8" t="e">
        <f>P56+Q56</f>
        <v>#REF!</v>
      </c>
      <c r="X56" s="49">
        <f>SUM(X44:X55)</f>
        <v>811</v>
      </c>
      <c r="Y56" s="48">
        <f>SUM(Y44:Y55)</f>
        <v>0</v>
      </c>
      <c r="Z56" s="48">
        <f>SUM(Z44:Z55)</f>
        <v>811</v>
      </c>
    </row>
    <row r="57" spans="2:26" ht="15.75" thickTop="1">
      <c r="B57" s="3">
        <v>5399</v>
      </c>
      <c r="C57" s="42" t="s">
        <v>42</v>
      </c>
      <c r="D57" s="43">
        <v>0</v>
      </c>
      <c r="E57" s="43">
        <v>0</v>
      </c>
      <c r="F57" s="43">
        <v>0</v>
      </c>
      <c r="G57" s="43">
        <v>0</v>
      </c>
      <c r="H57" s="44"/>
      <c r="I57" s="44"/>
      <c r="J57" s="44">
        <f t="shared" si="2"/>
        <v>0</v>
      </c>
      <c r="K57" s="43"/>
      <c r="L57" s="43">
        <f aca="true" t="shared" si="17" ref="L57:L67">D57+F57</f>
        <v>0</v>
      </c>
      <c r="M57" s="43">
        <f aca="true" t="shared" si="18" ref="M57:M67">E57+G57</f>
        <v>0</v>
      </c>
      <c r="N57" s="43">
        <f t="shared" si="3"/>
        <v>0</v>
      </c>
      <c r="O57" s="43"/>
      <c r="P57" s="32"/>
      <c r="Q57" s="32"/>
      <c r="R57" s="32"/>
      <c r="X57" s="32"/>
      <c r="Y57" s="32"/>
      <c r="Z57" s="33">
        <f aca="true" t="shared" si="19" ref="Z57:Z67">+X57+Y57</f>
        <v>0</v>
      </c>
    </row>
    <row r="58" spans="2:26" ht="15.75">
      <c r="B58" s="3">
        <v>5401</v>
      </c>
      <c r="C58" s="2" t="s">
        <v>43</v>
      </c>
      <c r="D58" s="43">
        <v>85</v>
      </c>
      <c r="E58" s="43">
        <v>0</v>
      </c>
      <c r="F58" s="43">
        <v>0</v>
      </c>
      <c r="G58" s="43">
        <v>244</v>
      </c>
      <c r="H58" s="44">
        <v>93</v>
      </c>
      <c r="I58" s="44"/>
      <c r="J58" s="44">
        <f t="shared" si="2"/>
        <v>93</v>
      </c>
      <c r="K58" s="43"/>
      <c r="L58" s="43">
        <f t="shared" si="17"/>
        <v>85</v>
      </c>
      <c r="M58" s="43">
        <f t="shared" si="18"/>
        <v>244</v>
      </c>
      <c r="N58" s="43">
        <f t="shared" si="3"/>
        <v>329</v>
      </c>
      <c r="O58" s="2"/>
      <c r="P58" s="50">
        <f>D58+F58+H58+O58</f>
        <v>178</v>
      </c>
      <c r="Q58" s="50" t="e">
        <f>E58+G58+I58+#REF!</f>
        <v>#REF!</v>
      </c>
      <c r="R58" s="50" t="e">
        <f>N58+J58+#REF!</f>
        <v>#REF!</v>
      </c>
      <c r="S58" s="23"/>
      <c r="T58" s="23"/>
      <c r="U58" s="23"/>
      <c r="X58" s="51">
        <v>184</v>
      </c>
      <c r="Y58" s="36"/>
      <c r="Z58" s="37">
        <f t="shared" si="19"/>
        <v>184</v>
      </c>
    </row>
    <row r="59" spans="2:26" ht="15.75">
      <c r="B59" s="3">
        <v>5402</v>
      </c>
      <c r="C59" s="2" t="s">
        <v>44</v>
      </c>
      <c r="D59" s="43">
        <v>0</v>
      </c>
      <c r="E59" s="43">
        <v>148</v>
      </c>
      <c r="F59" s="43">
        <v>189</v>
      </c>
      <c r="G59" s="43">
        <v>30</v>
      </c>
      <c r="H59" s="44">
        <v>97</v>
      </c>
      <c r="I59" s="44">
        <v>90</v>
      </c>
      <c r="J59" s="44">
        <f t="shared" si="2"/>
        <v>187</v>
      </c>
      <c r="K59" s="43"/>
      <c r="L59" s="43">
        <f t="shared" si="17"/>
        <v>189</v>
      </c>
      <c r="M59" s="43">
        <f t="shared" si="18"/>
        <v>178</v>
      </c>
      <c r="N59" s="43">
        <f t="shared" si="3"/>
        <v>367</v>
      </c>
      <c r="O59" s="2">
        <v>230</v>
      </c>
      <c r="P59" s="50">
        <f>D59+F59+H59+O59</f>
        <v>516</v>
      </c>
      <c r="Q59" s="50" t="e">
        <f>E59+G59+I59+#REF!</f>
        <v>#REF!</v>
      </c>
      <c r="R59" s="50" t="e">
        <f>N59+J59+#REF!</f>
        <v>#REF!</v>
      </c>
      <c r="S59" s="23"/>
      <c r="T59" s="23"/>
      <c r="U59" s="23"/>
      <c r="X59" s="36">
        <v>94</v>
      </c>
      <c r="Y59" s="36">
        <v>93</v>
      </c>
      <c r="Z59" s="37">
        <f t="shared" si="19"/>
        <v>187</v>
      </c>
    </row>
    <row r="60" spans="2:26" ht="15.75">
      <c r="B60" s="3">
        <v>5403</v>
      </c>
      <c r="C60" s="2" t="s">
        <v>45</v>
      </c>
      <c r="D60" s="43">
        <v>49</v>
      </c>
      <c r="E60" s="43">
        <v>0</v>
      </c>
      <c r="F60" s="43">
        <v>0</v>
      </c>
      <c r="G60" s="43">
        <v>74</v>
      </c>
      <c r="H60" s="44">
        <v>53</v>
      </c>
      <c r="I60" s="44"/>
      <c r="J60" s="44">
        <f t="shared" si="2"/>
        <v>53</v>
      </c>
      <c r="K60" s="43"/>
      <c r="L60" s="43">
        <f t="shared" si="17"/>
        <v>49</v>
      </c>
      <c r="M60" s="43">
        <f t="shared" si="18"/>
        <v>74</v>
      </c>
      <c r="N60" s="43">
        <f t="shared" si="3"/>
        <v>123</v>
      </c>
      <c r="O60" s="2"/>
      <c r="P60" s="50">
        <f>D60+F60+H60+O60</f>
        <v>102</v>
      </c>
      <c r="Q60" s="50" t="e">
        <f>E60+G60+I60+#REF!</f>
        <v>#REF!</v>
      </c>
      <c r="R60" s="50" t="e">
        <f>N60+J60+#REF!</f>
        <v>#REF!</v>
      </c>
      <c r="S60" s="23"/>
      <c r="T60" s="23"/>
      <c r="U60" s="23"/>
      <c r="X60" s="36">
        <v>108</v>
      </c>
      <c r="Y60" s="36">
        <v>137</v>
      </c>
      <c r="Z60" s="37">
        <f t="shared" si="19"/>
        <v>245</v>
      </c>
    </row>
    <row r="61" spans="2:26" ht="15.75">
      <c r="B61" s="3">
        <v>5404</v>
      </c>
      <c r="C61" s="2" t="s">
        <v>46</v>
      </c>
      <c r="D61" s="43">
        <v>0</v>
      </c>
      <c r="E61" s="43">
        <v>0</v>
      </c>
      <c r="F61" s="43">
        <v>0</v>
      </c>
      <c r="G61" s="43">
        <v>0</v>
      </c>
      <c r="H61" s="44"/>
      <c r="I61" s="44"/>
      <c r="J61" s="44">
        <f t="shared" si="2"/>
        <v>0</v>
      </c>
      <c r="K61" s="43"/>
      <c r="L61" s="43">
        <f t="shared" si="17"/>
        <v>0</v>
      </c>
      <c r="M61" s="43">
        <f t="shared" si="18"/>
        <v>0</v>
      </c>
      <c r="N61" s="43">
        <f t="shared" si="3"/>
        <v>0</v>
      </c>
      <c r="O61" s="2"/>
      <c r="P61" s="50">
        <f>D61+F61+H61+O61</f>
        <v>0</v>
      </c>
      <c r="Q61" s="50" t="e">
        <f>E61+G61+I61+#REF!</f>
        <v>#REF!</v>
      </c>
      <c r="R61" s="50" t="e">
        <f>N61+J61+#REF!</f>
        <v>#REF!</v>
      </c>
      <c r="S61" s="23"/>
      <c r="T61" s="23"/>
      <c r="U61" s="23"/>
      <c r="X61" s="36"/>
      <c r="Y61" s="36"/>
      <c r="Z61" s="37">
        <f t="shared" si="19"/>
        <v>0</v>
      </c>
    </row>
    <row r="62" spans="2:26" ht="15.75">
      <c r="B62" s="3">
        <v>5405</v>
      </c>
      <c r="C62" s="2" t="s">
        <v>47</v>
      </c>
      <c r="D62" s="43">
        <v>0</v>
      </c>
      <c r="E62" s="43">
        <v>0</v>
      </c>
      <c r="F62" s="43">
        <v>85</v>
      </c>
      <c r="G62" s="43">
        <v>0</v>
      </c>
      <c r="H62" s="44">
        <v>132</v>
      </c>
      <c r="I62" s="44">
        <v>132</v>
      </c>
      <c r="J62" s="44">
        <f t="shared" si="2"/>
        <v>264</v>
      </c>
      <c r="K62" s="43"/>
      <c r="L62" s="43">
        <f t="shared" si="17"/>
        <v>85</v>
      </c>
      <c r="M62" s="43">
        <f t="shared" si="18"/>
        <v>0</v>
      </c>
      <c r="N62" s="43">
        <f t="shared" si="3"/>
        <v>85</v>
      </c>
      <c r="O62" s="1">
        <v>129</v>
      </c>
      <c r="P62" s="50">
        <f>D62+F62+H62+O62</f>
        <v>346</v>
      </c>
      <c r="Q62" s="50" t="e">
        <f>E62+G62+I62+#REF!</f>
        <v>#REF!</v>
      </c>
      <c r="R62" s="50" t="e">
        <f>N62+J62+#REF!</f>
        <v>#REF!</v>
      </c>
      <c r="S62" s="23" t="s">
        <v>321</v>
      </c>
      <c r="T62" s="23"/>
      <c r="U62" s="23"/>
      <c r="X62" s="36"/>
      <c r="Y62" s="36">
        <v>80</v>
      </c>
      <c r="Z62" s="37">
        <f t="shared" si="19"/>
        <v>80</v>
      </c>
    </row>
    <row r="63" spans="2:26" ht="15.75">
      <c r="B63" s="3">
        <v>5406</v>
      </c>
      <c r="C63" s="2" t="s">
        <v>48</v>
      </c>
      <c r="D63" s="43">
        <v>135</v>
      </c>
      <c r="E63" s="43">
        <v>73</v>
      </c>
      <c r="F63" s="43">
        <v>129</v>
      </c>
      <c r="G63" s="43">
        <v>0</v>
      </c>
      <c r="H63" s="44">
        <v>136</v>
      </c>
      <c r="I63" s="44"/>
      <c r="J63" s="44">
        <f t="shared" si="2"/>
        <v>136</v>
      </c>
      <c r="K63" s="43"/>
      <c r="L63" s="43">
        <f t="shared" si="17"/>
        <v>264</v>
      </c>
      <c r="M63" s="43">
        <f t="shared" si="18"/>
        <v>73</v>
      </c>
      <c r="N63" s="43">
        <f t="shared" si="3"/>
        <v>337</v>
      </c>
      <c r="O63" s="2">
        <v>115</v>
      </c>
      <c r="P63" s="50">
        <f>D63+F63+H63+O63</f>
        <v>515</v>
      </c>
      <c r="Q63" s="50" t="e">
        <f>E63+G63+I63+#REF!</f>
        <v>#REF!</v>
      </c>
      <c r="R63" s="50" t="e">
        <f>N63+J63+#REF!</f>
        <v>#REF!</v>
      </c>
      <c r="S63" s="23"/>
      <c r="T63" s="23"/>
      <c r="U63" s="23"/>
      <c r="X63" s="36">
        <v>127</v>
      </c>
      <c r="Y63" s="36"/>
      <c r="Z63" s="37">
        <f t="shared" si="19"/>
        <v>127</v>
      </c>
    </row>
    <row r="64" spans="2:26" ht="15.75">
      <c r="B64" s="3">
        <v>5407</v>
      </c>
      <c r="C64" s="2" t="s">
        <v>49</v>
      </c>
      <c r="D64" s="43">
        <v>318</v>
      </c>
      <c r="E64" s="43">
        <v>90</v>
      </c>
      <c r="F64" s="43">
        <v>114</v>
      </c>
      <c r="G64" s="43">
        <v>60</v>
      </c>
      <c r="H64" s="44">
        <v>336</v>
      </c>
      <c r="I64" s="44"/>
      <c r="J64" s="44">
        <f t="shared" si="2"/>
        <v>336</v>
      </c>
      <c r="K64" s="43"/>
      <c r="L64" s="43">
        <f t="shared" si="17"/>
        <v>432</v>
      </c>
      <c r="M64" s="43">
        <f t="shared" si="18"/>
        <v>150</v>
      </c>
      <c r="N64" s="43">
        <f t="shared" si="3"/>
        <v>582</v>
      </c>
      <c r="O64" s="2"/>
      <c r="P64" s="50">
        <f>D64+F64+H64+O64</f>
        <v>768</v>
      </c>
      <c r="Q64" s="50" t="e">
        <f>E64+G64+I64+#REF!</f>
        <v>#REF!</v>
      </c>
      <c r="R64" s="50" t="e">
        <f>N64+J64+#REF!</f>
        <v>#REF!</v>
      </c>
      <c r="S64" s="23"/>
      <c r="T64" s="23"/>
      <c r="U64" s="23"/>
      <c r="X64" s="36">
        <v>106</v>
      </c>
      <c r="Y64" s="36">
        <v>40</v>
      </c>
      <c r="Z64" s="37">
        <f t="shared" si="19"/>
        <v>146</v>
      </c>
    </row>
    <row r="65" spans="2:26" ht="15.75">
      <c r="B65" s="3">
        <v>5408</v>
      </c>
      <c r="C65" s="2" t="s">
        <v>50</v>
      </c>
      <c r="D65" s="43">
        <v>100</v>
      </c>
      <c r="E65" s="43">
        <v>82</v>
      </c>
      <c r="F65" s="43">
        <v>605</v>
      </c>
      <c r="G65" s="43">
        <v>196</v>
      </c>
      <c r="H65" s="44">
        <v>424</v>
      </c>
      <c r="I65" s="44">
        <v>250</v>
      </c>
      <c r="J65" s="44">
        <f t="shared" si="2"/>
        <v>674</v>
      </c>
      <c r="K65" s="43"/>
      <c r="L65" s="43">
        <f t="shared" si="17"/>
        <v>705</v>
      </c>
      <c r="M65" s="43">
        <f t="shared" si="18"/>
        <v>278</v>
      </c>
      <c r="N65" s="43">
        <f t="shared" si="3"/>
        <v>983</v>
      </c>
      <c r="O65" s="2">
        <v>76</v>
      </c>
      <c r="P65" s="50">
        <f>D65+F65+H65+O65</f>
        <v>1205</v>
      </c>
      <c r="Q65" s="50" t="e">
        <f>E65+G65+I65+#REF!</f>
        <v>#REF!</v>
      </c>
      <c r="R65" s="50" t="e">
        <f>N65+J65+#REF!</f>
        <v>#REF!</v>
      </c>
      <c r="S65" s="23"/>
      <c r="T65" s="23"/>
      <c r="U65" s="23"/>
      <c r="X65" s="36">
        <v>100</v>
      </c>
      <c r="Y65" s="36">
        <v>250</v>
      </c>
      <c r="Z65" s="37">
        <f t="shared" si="19"/>
        <v>350</v>
      </c>
    </row>
    <row r="66" spans="2:26" ht="15.75">
      <c r="B66" s="3">
        <v>5409</v>
      </c>
      <c r="C66" s="2" t="s">
        <v>51</v>
      </c>
      <c r="D66" s="43">
        <v>305</v>
      </c>
      <c r="E66" s="43">
        <v>20</v>
      </c>
      <c r="F66" s="43">
        <v>0</v>
      </c>
      <c r="G66" s="43">
        <v>0</v>
      </c>
      <c r="H66" s="44">
        <v>171</v>
      </c>
      <c r="I66" s="44">
        <v>20</v>
      </c>
      <c r="J66" s="44">
        <f t="shared" si="2"/>
        <v>191</v>
      </c>
      <c r="K66" s="43"/>
      <c r="L66" s="43">
        <f t="shared" si="17"/>
        <v>305</v>
      </c>
      <c r="M66" s="43">
        <f t="shared" si="18"/>
        <v>20</v>
      </c>
      <c r="N66" s="43">
        <f t="shared" si="3"/>
        <v>325</v>
      </c>
      <c r="O66" s="2"/>
      <c r="P66" s="50">
        <f>D66+F66+H66+O66</f>
        <v>476</v>
      </c>
      <c r="Q66" s="50" t="e">
        <f>E66+G66+I66+#REF!</f>
        <v>#REF!</v>
      </c>
      <c r="R66" s="50" t="e">
        <f>N66+J66+#REF!</f>
        <v>#REF!</v>
      </c>
      <c r="S66" s="23"/>
      <c r="T66" s="23"/>
      <c r="U66" s="23"/>
      <c r="X66" s="36"/>
      <c r="Y66" s="36">
        <v>30</v>
      </c>
      <c r="Z66" s="37">
        <f t="shared" si="19"/>
        <v>30</v>
      </c>
    </row>
    <row r="67" spans="2:26" ht="15.75">
      <c r="B67" s="3">
        <v>5410</v>
      </c>
      <c r="C67" s="2" t="s">
        <v>52</v>
      </c>
      <c r="D67" s="43">
        <v>0</v>
      </c>
      <c r="E67" s="43">
        <v>0</v>
      </c>
      <c r="F67" s="43">
        <v>0</v>
      </c>
      <c r="G67" s="43">
        <v>0</v>
      </c>
      <c r="H67" s="44"/>
      <c r="I67" s="44"/>
      <c r="J67" s="44">
        <f t="shared" si="2"/>
        <v>0</v>
      </c>
      <c r="K67" s="43"/>
      <c r="L67" s="43">
        <f t="shared" si="17"/>
        <v>0</v>
      </c>
      <c r="M67" s="43">
        <f t="shared" si="18"/>
        <v>0</v>
      </c>
      <c r="N67" s="43">
        <f t="shared" si="3"/>
        <v>0</v>
      </c>
      <c r="O67" s="2"/>
      <c r="P67" s="50">
        <f>D67+F67+H67+O67</f>
        <v>0</v>
      </c>
      <c r="Q67" s="50" t="e">
        <f>E67+G67+I67+#REF!</f>
        <v>#REF!</v>
      </c>
      <c r="R67" s="50" t="e">
        <f>N67+J67+#REF!</f>
        <v>#REF!</v>
      </c>
      <c r="S67" s="23"/>
      <c r="T67" s="23"/>
      <c r="U67" s="23"/>
      <c r="X67" s="36"/>
      <c r="Y67" s="36"/>
      <c r="Z67" s="37">
        <f t="shared" si="19"/>
        <v>0</v>
      </c>
    </row>
    <row r="68" spans="1:26" ht="16.5" thickBot="1">
      <c r="A68" s="7">
        <f>SUM(A58:A67)</f>
        <v>0</v>
      </c>
      <c r="B68" s="3">
        <f>SUM(B58:B67)</f>
        <v>54055</v>
      </c>
      <c r="C68" s="43"/>
      <c r="D68" s="43">
        <f aca="true" t="shared" si="20" ref="D68:N68">SUM(D58:D67)</f>
        <v>992</v>
      </c>
      <c r="E68" s="43">
        <f t="shared" si="20"/>
        <v>413</v>
      </c>
      <c r="F68" s="43">
        <f t="shared" si="20"/>
        <v>1122</v>
      </c>
      <c r="G68" s="43">
        <f t="shared" si="20"/>
        <v>604</v>
      </c>
      <c r="H68" s="47">
        <f>SUM(H58:H67)</f>
        <v>1442</v>
      </c>
      <c r="I68" s="47">
        <f>SUM(I58:I67)</f>
        <v>492</v>
      </c>
      <c r="J68" s="47">
        <f>SUM(J58:J67)</f>
        <v>1934</v>
      </c>
      <c r="K68" s="43"/>
      <c r="L68" s="43">
        <f t="shared" si="20"/>
        <v>2114</v>
      </c>
      <c r="M68" s="43">
        <f t="shared" si="20"/>
        <v>1017</v>
      </c>
      <c r="N68" s="43">
        <f t="shared" si="20"/>
        <v>3131</v>
      </c>
      <c r="O68" s="47">
        <f aca="true" t="shared" si="21" ref="O68:R68">SUM(O58:O67)</f>
        <v>550</v>
      </c>
      <c r="P68" s="49">
        <f t="shared" si="21"/>
        <v>4106</v>
      </c>
      <c r="Q68" s="48" t="e">
        <f t="shared" si="21"/>
        <v>#REF!</v>
      </c>
      <c r="R68" s="48" t="e">
        <f t="shared" si="21"/>
        <v>#REF!</v>
      </c>
      <c r="S68" s="8" t="e">
        <f>P68+Q68</f>
        <v>#REF!</v>
      </c>
      <c r="X68" s="49">
        <f>SUM(X58:X67)</f>
        <v>719</v>
      </c>
      <c r="Y68" s="48">
        <f>SUM(Y58:Y67)</f>
        <v>630</v>
      </c>
      <c r="Z68" s="48">
        <f>SUM(Z58:Z67)</f>
        <v>1349</v>
      </c>
    </row>
    <row r="69" spans="2:26" ht="15.75" thickTop="1">
      <c r="B69" s="3">
        <v>5499</v>
      </c>
      <c r="C69" s="42" t="s">
        <v>53</v>
      </c>
      <c r="D69" s="43">
        <v>0</v>
      </c>
      <c r="E69" s="43">
        <v>0</v>
      </c>
      <c r="F69" s="43">
        <v>0</v>
      </c>
      <c r="G69" s="43">
        <v>0</v>
      </c>
      <c r="H69" s="44"/>
      <c r="I69" s="44"/>
      <c r="J69" s="44">
        <f t="shared" si="2"/>
        <v>0</v>
      </c>
      <c r="K69" s="43"/>
      <c r="L69" s="43">
        <f aca="true" t="shared" si="22" ref="L69:L80">D69+F69</f>
        <v>0</v>
      </c>
      <c r="M69" s="43">
        <f aca="true" t="shared" si="23" ref="M69:M80">E69+G69</f>
        <v>0</v>
      </c>
      <c r="N69" s="43">
        <f t="shared" si="3"/>
        <v>0</v>
      </c>
      <c r="O69" s="43"/>
      <c r="P69" s="32"/>
      <c r="Q69" s="32"/>
      <c r="R69" s="32"/>
      <c r="X69" s="32"/>
      <c r="Y69" s="32"/>
      <c r="Z69" s="33">
        <f aca="true" t="shared" si="24" ref="Z69:Z80">+X69+Y69</f>
        <v>0</v>
      </c>
    </row>
    <row r="70" spans="2:26" ht="15.75">
      <c r="B70" s="3">
        <v>5501</v>
      </c>
      <c r="C70" s="2" t="s">
        <v>54</v>
      </c>
      <c r="D70" s="43">
        <v>0</v>
      </c>
      <c r="E70" s="43">
        <v>0</v>
      </c>
      <c r="F70" s="43">
        <v>0</v>
      </c>
      <c r="G70" s="43">
        <v>0</v>
      </c>
      <c r="H70" s="44"/>
      <c r="I70" s="44"/>
      <c r="J70" s="44">
        <f t="shared" si="2"/>
        <v>0</v>
      </c>
      <c r="K70" s="43"/>
      <c r="L70" s="43">
        <f t="shared" si="22"/>
        <v>0</v>
      </c>
      <c r="M70" s="43">
        <f t="shared" si="23"/>
        <v>0</v>
      </c>
      <c r="N70" s="43">
        <f t="shared" si="3"/>
        <v>0</v>
      </c>
      <c r="O70" s="2"/>
      <c r="P70" s="50">
        <f>D70+F70+H70+O70</f>
        <v>0</v>
      </c>
      <c r="Q70" s="50" t="e">
        <f>E70+G70+I70+#REF!</f>
        <v>#REF!</v>
      </c>
      <c r="R70" s="50" t="e">
        <f>N70+J70+#REF!</f>
        <v>#REF!</v>
      </c>
      <c r="S70" s="23"/>
      <c r="T70" s="23"/>
      <c r="U70" s="23"/>
      <c r="X70" s="36"/>
      <c r="Y70" s="36"/>
      <c r="Z70" s="37">
        <f t="shared" si="24"/>
        <v>0</v>
      </c>
    </row>
    <row r="71" spans="2:26" ht="15.75">
      <c r="B71" s="3">
        <v>5502</v>
      </c>
      <c r="C71" s="2" t="s">
        <v>55</v>
      </c>
      <c r="D71" s="43">
        <v>0</v>
      </c>
      <c r="E71" s="43">
        <v>0</v>
      </c>
      <c r="F71" s="43">
        <v>0</v>
      </c>
      <c r="G71" s="43">
        <v>0</v>
      </c>
      <c r="H71" s="44"/>
      <c r="I71" s="44"/>
      <c r="J71" s="44">
        <f t="shared" si="2"/>
        <v>0</v>
      </c>
      <c r="K71" s="43"/>
      <c r="L71" s="43">
        <f t="shared" si="22"/>
        <v>0</v>
      </c>
      <c r="M71" s="43">
        <f t="shared" si="23"/>
        <v>0</v>
      </c>
      <c r="N71" s="43">
        <f t="shared" si="3"/>
        <v>0</v>
      </c>
      <c r="O71" s="2"/>
      <c r="P71" s="50">
        <f>D71+F71+H71+O71</f>
        <v>0</v>
      </c>
      <c r="Q71" s="50" t="e">
        <f>E71+G71+I71+#REF!</f>
        <v>#REF!</v>
      </c>
      <c r="R71" s="50" t="e">
        <f>N71+J71+#REF!</f>
        <v>#REF!</v>
      </c>
      <c r="S71" s="23"/>
      <c r="T71" s="23"/>
      <c r="U71" s="23"/>
      <c r="X71" s="36"/>
      <c r="Y71" s="36"/>
      <c r="Z71" s="37">
        <f t="shared" si="24"/>
        <v>0</v>
      </c>
    </row>
    <row r="72" spans="2:26" ht="15.75">
      <c r="B72" s="3">
        <v>5503</v>
      </c>
      <c r="C72" s="2" t="s">
        <v>56</v>
      </c>
      <c r="D72" s="43">
        <v>0</v>
      </c>
      <c r="E72" s="43">
        <v>0</v>
      </c>
      <c r="F72" s="43">
        <v>0</v>
      </c>
      <c r="G72" s="43">
        <v>0</v>
      </c>
      <c r="H72" s="44"/>
      <c r="I72" s="44"/>
      <c r="J72" s="44">
        <f t="shared" si="2"/>
        <v>0</v>
      </c>
      <c r="K72" s="43"/>
      <c r="L72" s="43">
        <f t="shared" si="22"/>
        <v>0</v>
      </c>
      <c r="M72" s="43">
        <f t="shared" si="23"/>
        <v>0</v>
      </c>
      <c r="N72" s="43">
        <f t="shared" si="3"/>
        <v>0</v>
      </c>
      <c r="O72" s="2"/>
      <c r="P72" s="50">
        <f>D72+F72+H72+O72</f>
        <v>0</v>
      </c>
      <c r="Q72" s="50" t="e">
        <f>E72+G72+I72+#REF!</f>
        <v>#REF!</v>
      </c>
      <c r="R72" s="50" t="e">
        <f>N72+J72+#REF!</f>
        <v>#REF!</v>
      </c>
      <c r="S72" s="23"/>
      <c r="T72" s="23"/>
      <c r="U72" s="23"/>
      <c r="X72" s="36"/>
      <c r="Y72" s="36"/>
      <c r="Z72" s="37">
        <f t="shared" si="24"/>
        <v>0</v>
      </c>
    </row>
    <row r="73" spans="2:26" ht="15.75">
      <c r="B73" s="3">
        <v>5504</v>
      </c>
      <c r="C73" s="2" t="s">
        <v>57</v>
      </c>
      <c r="D73" s="43">
        <v>0</v>
      </c>
      <c r="E73" s="43">
        <v>0</v>
      </c>
      <c r="F73" s="43">
        <v>114</v>
      </c>
      <c r="G73" s="43">
        <v>0</v>
      </c>
      <c r="H73" s="44">
        <v>82</v>
      </c>
      <c r="I73" s="44"/>
      <c r="J73" s="44">
        <f t="shared" si="2"/>
        <v>82</v>
      </c>
      <c r="K73" s="43"/>
      <c r="L73" s="43">
        <f t="shared" si="22"/>
        <v>114</v>
      </c>
      <c r="M73" s="43">
        <f t="shared" si="23"/>
        <v>0</v>
      </c>
      <c r="N73" s="43">
        <f t="shared" si="3"/>
        <v>114</v>
      </c>
      <c r="O73" s="2"/>
      <c r="P73" s="50">
        <f>D73+F73+H73+O73</f>
        <v>196</v>
      </c>
      <c r="Q73" s="50" t="e">
        <f>E73+G73+I73+#REF!</f>
        <v>#REF!</v>
      </c>
      <c r="R73" s="50" t="e">
        <f>N73+J73+#REF!</f>
        <v>#REF!</v>
      </c>
      <c r="S73" s="23"/>
      <c r="T73" s="23"/>
      <c r="U73" s="23"/>
      <c r="X73" s="36">
        <v>181</v>
      </c>
      <c r="Y73" s="36"/>
      <c r="Z73" s="37">
        <f t="shared" si="24"/>
        <v>181</v>
      </c>
    </row>
    <row r="74" spans="2:26" ht="15.75">
      <c r="B74" s="3">
        <v>5505</v>
      </c>
      <c r="C74" s="2" t="s">
        <v>58</v>
      </c>
      <c r="D74" s="43">
        <v>0</v>
      </c>
      <c r="E74" s="43">
        <v>0</v>
      </c>
      <c r="F74" s="43">
        <v>0</v>
      </c>
      <c r="G74" s="43">
        <v>0</v>
      </c>
      <c r="H74" s="44"/>
      <c r="I74" s="44"/>
      <c r="J74" s="44">
        <f t="shared" si="2"/>
        <v>0</v>
      </c>
      <c r="K74" s="43"/>
      <c r="L74" s="43">
        <f t="shared" si="22"/>
        <v>0</v>
      </c>
      <c r="M74" s="43">
        <f t="shared" si="23"/>
        <v>0</v>
      </c>
      <c r="N74" s="43">
        <f t="shared" si="3"/>
        <v>0</v>
      </c>
      <c r="O74" s="2"/>
      <c r="P74" s="50">
        <f>D74+F74+H74+O74</f>
        <v>0</v>
      </c>
      <c r="Q74" s="50" t="e">
        <f>E74+G74+I74+#REF!</f>
        <v>#REF!</v>
      </c>
      <c r="R74" s="50" t="e">
        <f>N74+J74+#REF!</f>
        <v>#REF!</v>
      </c>
      <c r="S74" s="23"/>
      <c r="T74" s="23"/>
      <c r="U74" s="23"/>
      <c r="X74" s="36"/>
      <c r="Y74" s="36"/>
      <c r="Z74" s="37">
        <f t="shared" si="24"/>
        <v>0</v>
      </c>
    </row>
    <row r="75" spans="2:26" ht="15.75">
      <c r="B75" s="3">
        <v>5506</v>
      </c>
      <c r="C75" s="2" t="s">
        <v>59</v>
      </c>
      <c r="D75" s="43">
        <v>270</v>
      </c>
      <c r="E75" s="43">
        <v>0</v>
      </c>
      <c r="F75" s="43">
        <v>270</v>
      </c>
      <c r="G75" s="43">
        <v>0</v>
      </c>
      <c r="H75" s="44">
        <v>270</v>
      </c>
      <c r="I75" s="44"/>
      <c r="J75" s="44">
        <f t="shared" si="2"/>
        <v>270</v>
      </c>
      <c r="K75" s="43"/>
      <c r="L75" s="43">
        <f t="shared" si="22"/>
        <v>540</v>
      </c>
      <c r="M75" s="43">
        <f t="shared" si="23"/>
        <v>0</v>
      </c>
      <c r="N75" s="43">
        <f t="shared" si="3"/>
        <v>540</v>
      </c>
      <c r="O75" s="2"/>
      <c r="P75" s="50">
        <f>D75+F75+H75+O75</f>
        <v>810</v>
      </c>
      <c r="Q75" s="50" t="e">
        <f>E75+G75+I75+#REF!</f>
        <v>#REF!</v>
      </c>
      <c r="R75" s="50" t="e">
        <f>N75+J75+#REF!</f>
        <v>#REF!</v>
      </c>
      <c r="S75" s="23"/>
      <c r="T75" s="23"/>
      <c r="U75" s="23"/>
      <c r="X75" s="36">
        <v>180</v>
      </c>
      <c r="Y75" s="36"/>
      <c r="Z75" s="37">
        <f t="shared" si="24"/>
        <v>180</v>
      </c>
    </row>
    <row r="76" spans="2:26" ht="15.75">
      <c r="B76" s="3">
        <v>5507</v>
      </c>
      <c r="C76" s="2" t="s">
        <v>60</v>
      </c>
      <c r="D76" s="43">
        <v>0</v>
      </c>
      <c r="E76" s="43">
        <v>0</v>
      </c>
      <c r="F76" s="43">
        <v>0</v>
      </c>
      <c r="G76" s="43">
        <v>0</v>
      </c>
      <c r="H76" s="44"/>
      <c r="I76" s="44"/>
      <c r="J76" s="44">
        <f t="shared" si="2"/>
        <v>0</v>
      </c>
      <c r="K76" s="43"/>
      <c r="L76" s="43">
        <f t="shared" si="22"/>
        <v>0</v>
      </c>
      <c r="M76" s="43">
        <f t="shared" si="23"/>
        <v>0</v>
      </c>
      <c r="N76" s="43">
        <f t="shared" si="3"/>
        <v>0</v>
      </c>
      <c r="O76" s="2"/>
      <c r="P76" s="50">
        <f>D76+F76+H76+O76</f>
        <v>0</v>
      </c>
      <c r="Q76" s="50" t="e">
        <f>E76+G76+I76+#REF!</f>
        <v>#REF!</v>
      </c>
      <c r="R76" s="50" t="e">
        <f>N76+J76+#REF!</f>
        <v>#REF!</v>
      </c>
      <c r="S76" s="23"/>
      <c r="T76" s="23"/>
      <c r="U76" s="23"/>
      <c r="X76" s="36"/>
      <c r="Y76" s="36"/>
      <c r="Z76" s="37">
        <f t="shared" si="24"/>
        <v>0</v>
      </c>
    </row>
    <row r="77" spans="2:26" ht="15.75">
      <c r="B77" s="3">
        <v>5508</v>
      </c>
      <c r="C77" s="2" t="s">
        <v>61</v>
      </c>
      <c r="D77" s="43">
        <v>0</v>
      </c>
      <c r="E77" s="43">
        <v>0</v>
      </c>
      <c r="F77" s="43">
        <v>0</v>
      </c>
      <c r="G77" s="43">
        <v>0</v>
      </c>
      <c r="H77" s="44"/>
      <c r="I77" s="44"/>
      <c r="J77" s="44">
        <f t="shared" si="2"/>
        <v>0</v>
      </c>
      <c r="K77" s="43"/>
      <c r="L77" s="43">
        <f t="shared" si="22"/>
        <v>0</v>
      </c>
      <c r="M77" s="43">
        <f t="shared" si="23"/>
        <v>0</v>
      </c>
      <c r="N77" s="43">
        <f t="shared" si="3"/>
        <v>0</v>
      </c>
      <c r="O77" s="2"/>
      <c r="P77" s="50">
        <f>D77+F77+H77+O77</f>
        <v>0</v>
      </c>
      <c r="Q77" s="50" t="e">
        <f>E77+G77+I77+#REF!</f>
        <v>#REF!</v>
      </c>
      <c r="R77" s="50" t="e">
        <f>N77+J77+#REF!</f>
        <v>#REF!</v>
      </c>
      <c r="S77" s="23"/>
      <c r="T77" s="23"/>
      <c r="U77" s="23"/>
      <c r="X77" s="36"/>
      <c r="Y77" s="36"/>
      <c r="Z77" s="37">
        <f t="shared" si="24"/>
        <v>0</v>
      </c>
    </row>
    <row r="78" spans="2:26" ht="15.75">
      <c r="B78" s="3">
        <v>5509</v>
      </c>
      <c r="C78" s="2" t="s">
        <v>62</v>
      </c>
      <c r="D78" s="43">
        <v>0</v>
      </c>
      <c r="E78" s="43">
        <v>0</v>
      </c>
      <c r="F78" s="43">
        <v>0</v>
      </c>
      <c r="G78" s="43">
        <v>0</v>
      </c>
      <c r="H78" s="44"/>
      <c r="I78" s="44"/>
      <c r="J78" s="44">
        <f aca="true" t="shared" si="25" ref="J78:J141">+H78+I78</f>
        <v>0</v>
      </c>
      <c r="K78" s="43"/>
      <c r="L78" s="43">
        <f t="shared" si="22"/>
        <v>0</v>
      </c>
      <c r="M78" s="43">
        <f t="shared" si="23"/>
        <v>0</v>
      </c>
      <c r="N78" s="43">
        <f aca="true" t="shared" si="26" ref="N78:N141">L78+M78</f>
        <v>0</v>
      </c>
      <c r="O78" s="2"/>
      <c r="P78" s="50">
        <f>D78+F78+H78+O78</f>
        <v>0</v>
      </c>
      <c r="Q78" s="50" t="e">
        <f>E78+G78+I78+#REF!</f>
        <v>#REF!</v>
      </c>
      <c r="R78" s="50" t="e">
        <f>N78+J78+#REF!</f>
        <v>#REF!</v>
      </c>
      <c r="S78" s="23"/>
      <c r="T78" s="23"/>
      <c r="U78" s="23"/>
      <c r="X78" s="36"/>
      <c r="Y78" s="36"/>
      <c r="Z78" s="37">
        <f t="shared" si="24"/>
        <v>0</v>
      </c>
    </row>
    <row r="79" spans="2:26" ht="15.75">
      <c r="B79" s="3">
        <v>5510</v>
      </c>
      <c r="C79" s="2" t="s">
        <v>63</v>
      </c>
      <c r="D79" s="43">
        <v>0</v>
      </c>
      <c r="E79" s="43">
        <v>0</v>
      </c>
      <c r="F79" s="43">
        <v>0</v>
      </c>
      <c r="G79" s="43">
        <v>0</v>
      </c>
      <c r="H79" s="44"/>
      <c r="I79" s="44"/>
      <c r="J79" s="44">
        <f t="shared" si="25"/>
        <v>0</v>
      </c>
      <c r="K79" s="43"/>
      <c r="L79" s="43">
        <f t="shared" si="22"/>
        <v>0</v>
      </c>
      <c r="M79" s="43">
        <f t="shared" si="23"/>
        <v>0</v>
      </c>
      <c r="N79" s="43">
        <f t="shared" si="26"/>
        <v>0</v>
      </c>
      <c r="O79" s="2"/>
      <c r="P79" s="50">
        <f>D79+F79+H79+O79</f>
        <v>0</v>
      </c>
      <c r="Q79" s="50" t="e">
        <f>E79+G79+I79+#REF!</f>
        <v>#REF!</v>
      </c>
      <c r="R79" s="50" t="e">
        <f>N79+J79+#REF!</f>
        <v>#REF!</v>
      </c>
      <c r="S79" s="23"/>
      <c r="T79" s="23"/>
      <c r="U79" s="23"/>
      <c r="X79" s="36"/>
      <c r="Y79" s="36"/>
      <c r="Z79" s="37">
        <f t="shared" si="24"/>
        <v>0</v>
      </c>
    </row>
    <row r="80" spans="2:26" ht="15.75">
      <c r="B80" s="3">
        <v>5511</v>
      </c>
      <c r="C80" s="2" t="s">
        <v>64</v>
      </c>
      <c r="D80" s="43">
        <v>0</v>
      </c>
      <c r="E80" s="43">
        <v>0</v>
      </c>
      <c r="F80" s="43">
        <v>0</v>
      </c>
      <c r="G80" s="43">
        <v>0</v>
      </c>
      <c r="H80" s="44"/>
      <c r="I80" s="44"/>
      <c r="J80" s="44">
        <f t="shared" si="25"/>
        <v>0</v>
      </c>
      <c r="K80" s="43"/>
      <c r="L80" s="43">
        <f t="shared" si="22"/>
        <v>0</v>
      </c>
      <c r="M80" s="43">
        <f t="shared" si="23"/>
        <v>0</v>
      </c>
      <c r="N80" s="43">
        <f t="shared" si="26"/>
        <v>0</v>
      </c>
      <c r="O80" s="2"/>
      <c r="P80" s="37">
        <f>D80+F80+H80+O80</f>
        <v>0</v>
      </c>
      <c r="Q80" s="37" t="e">
        <f>E80+G80+I80+#REF!</f>
        <v>#REF!</v>
      </c>
      <c r="R80" s="37" t="e">
        <f>N80+J80+#REF!</f>
        <v>#REF!</v>
      </c>
      <c r="X80" s="36"/>
      <c r="Y80" s="36"/>
      <c r="Z80" s="37">
        <f t="shared" si="24"/>
        <v>0</v>
      </c>
    </row>
    <row r="81" spans="1:26" ht="16.5" thickBot="1">
      <c r="A81" s="7">
        <f>SUM(A70:A80)</f>
        <v>0</v>
      </c>
      <c r="B81" s="3">
        <f>SUM(B70:B80)</f>
        <v>60566</v>
      </c>
      <c r="C81" s="43"/>
      <c r="D81" s="43">
        <f aca="true" t="shared" si="27" ref="D81:N81">SUM(D70:D80)</f>
        <v>270</v>
      </c>
      <c r="E81" s="43">
        <f t="shared" si="27"/>
        <v>0</v>
      </c>
      <c r="F81" s="43">
        <f t="shared" si="27"/>
        <v>384</v>
      </c>
      <c r="G81" s="43">
        <f t="shared" si="27"/>
        <v>0</v>
      </c>
      <c r="H81" s="47">
        <f>SUM(H70:H80)</f>
        <v>352</v>
      </c>
      <c r="I81" s="47">
        <f>SUM(I70:I80)</f>
        <v>0</v>
      </c>
      <c r="J81" s="47">
        <f>SUM(J70:J80)</f>
        <v>352</v>
      </c>
      <c r="K81" s="43"/>
      <c r="L81" s="43">
        <f t="shared" si="27"/>
        <v>654</v>
      </c>
      <c r="M81" s="43">
        <f t="shared" si="27"/>
        <v>0</v>
      </c>
      <c r="N81" s="43">
        <f t="shared" si="27"/>
        <v>654</v>
      </c>
      <c r="O81" s="47">
        <f aca="true" t="shared" si="28" ref="O81:R81">SUM(O70:O80)</f>
        <v>0</v>
      </c>
      <c r="P81" s="49">
        <f t="shared" si="28"/>
        <v>1006</v>
      </c>
      <c r="Q81" s="48" t="e">
        <f t="shared" si="28"/>
        <v>#REF!</v>
      </c>
      <c r="R81" s="48" t="e">
        <f t="shared" si="28"/>
        <v>#REF!</v>
      </c>
      <c r="S81" s="8" t="e">
        <f>P81+Q81</f>
        <v>#REF!</v>
      </c>
      <c r="X81" s="49">
        <f>SUM(X70:X80)</f>
        <v>361</v>
      </c>
      <c r="Y81" s="48">
        <f>SUM(Y70:Y80)</f>
        <v>0</v>
      </c>
      <c r="Z81" s="48">
        <f>SUM(Z70:Z80)</f>
        <v>361</v>
      </c>
    </row>
    <row r="82" spans="2:26" ht="15.75" thickTop="1">
      <c r="B82" s="3">
        <v>5599</v>
      </c>
      <c r="C82" s="42" t="s">
        <v>65</v>
      </c>
      <c r="D82" s="43">
        <v>0</v>
      </c>
      <c r="E82" s="43">
        <v>0</v>
      </c>
      <c r="F82" s="43">
        <v>0</v>
      </c>
      <c r="G82" s="43">
        <v>0</v>
      </c>
      <c r="H82" s="44"/>
      <c r="I82" s="44"/>
      <c r="J82" s="44">
        <f t="shared" si="25"/>
        <v>0</v>
      </c>
      <c r="K82" s="43"/>
      <c r="L82" s="43">
        <f aca="true" t="shared" si="29" ref="L82:L92">D82+F82</f>
        <v>0</v>
      </c>
      <c r="M82" s="43">
        <f aca="true" t="shared" si="30" ref="M82:M92">E82+G82</f>
        <v>0</v>
      </c>
      <c r="N82" s="43">
        <f t="shared" si="26"/>
        <v>0</v>
      </c>
      <c r="O82" s="43"/>
      <c r="P82" s="32"/>
      <c r="Q82" s="32"/>
      <c r="R82" s="32"/>
      <c r="X82" s="32"/>
      <c r="Y82" s="32"/>
      <c r="Z82" s="33">
        <f aca="true" t="shared" si="31" ref="Z82:Z92">+X82+Y82</f>
        <v>0</v>
      </c>
    </row>
    <row r="83" spans="2:26" ht="15.75">
      <c r="B83" s="3">
        <v>5601</v>
      </c>
      <c r="C83" s="2" t="s">
        <v>66</v>
      </c>
      <c r="D83" s="2">
        <v>0</v>
      </c>
      <c r="E83" s="2">
        <v>130</v>
      </c>
      <c r="F83" s="2">
        <v>0</v>
      </c>
      <c r="G83" s="2">
        <v>130</v>
      </c>
      <c r="H83" s="1"/>
      <c r="I83" s="1">
        <v>70</v>
      </c>
      <c r="J83" s="1">
        <f t="shared" si="25"/>
        <v>70</v>
      </c>
      <c r="K83" s="2"/>
      <c r="L83" s="2">
        <f t="shared" si="29"/>
        <v>0</v>
      </c>
      <c r="M83" s="2">
        <f t="shared" si="30"/>
        <v>260</v>
      </c>
      <c r="N83" s="2">
        <f t="shared" si="26"/>
        <v>260</v>
      </c>
      <c r="O83" s="2"/>
      <c r="P83" s="50">
        <f>D83+F83+H83+O83</f>
        <v>0</v>
      </c>
      <c r="Q83" s="50" t="e">
        <f>E83+G83+I83+#REF!</f>
        <v>#REF!</v>
      </c>
      <c r="R83" s="50" t="e">
        <f>N83+J83+#REF!</f>
        <v>#REF!</v>
      </c>
      <c r="S83" s="23"/>
      <c r="T83" s="23"/>
      <c r="U83" s="23"/>
      <c r="X83" s="36"/>
      <c r="Y83" s="36">
        <v>100</v>
      </c>
      <c r="Z83" s="37">
        <f t="shared" si="31"/>
        <v>100</v>
      </c>
    </row>
    <row r="84" spans="2:26" ht="15.75">
      <c r="B84" s="3">
        <v>5602</v>
      </c>
      <c r="C84" s="2" t="s">
        <v>67</v>
      </c>
      <c r="D84" s="2">
        <v>0</v>
      </c>
      <c r="E84" s="2">
        <v>0</v>
      </c>
      <c r="F84" s="2">
        <v>0</v>
      </c>
      <c r="G84" s="2">
        <v>0</v>
      </c>
      <c r="H84" s="1"/>
      <c r="I84" s="1"/>
      <c r="J84" s="1">
        <f t="shared" si="25"/>
        <v>0</v>
      </c>
      <c r="K84" s="2"/>
      <c r="L84" s="2">
        <f t="shared" si="29"/>
        <v>0</v>
      </c>
      <c r="M84" s="2">
        <f t="shared" si="30"/>
        <v>0</v>
      </c>
      <c r="N84" s="2">
        <f t="shared" si="26"/>
        <v>0</v>
      </c>
      <c r="O84" s="2"/>
      <c r="P84" s="50">
        <f>D84+F84+H84+O84</f>
        <v>0</v>
      </c>
      <c r="Q84" s="50" t="e">
        <f>E84+G84+I84+#REF!</f>
        <v>#REF!</v>
      </c>
      <c r="R84" s="50" t="e">
        <f>N84+J84+#REF!</f>
        <v>#REF!</v>
      </c>
      <c r="S84" s="23"/>
      <c r="T84" s="23"/>
      <c r="U84" s="23"/>
      <c r="X84" s="36"/>
      <c r="Y84" s="36"/>
      <c r="Z84" s="37">
        <f t="shared" si="31"/>
        <v>0</v>
      </c>
    </row>
    <row r="85" spans="2:26" ht="15.75">
      <c r="B85" s="3">
        <v>5603</v>
      </c>
      <c r="C85" s="2" t="s">
        <v>68</v>
      </c>
      <c r="D85" s="2">
        <v>346</v>
      </c>
      <c r="E85" s="2">
        <v>0</v>
      </c>
      <c r="F85" s="2">
        <v>183</v>
      </c>
      <c r="G85" s="2">
        <v>0</v>
      </c>
      <c r="H85" s="1">
        <v>244</v>
      </c>
      <c r="I85" s="1"/>
      <c r="J85" s="1">
        <f t="shared" si="25"/>
        <v>244</v>
      </c>
      <c r="K85" s="2"/>
      <c r="L85" s="2">
        <f t="shared" si="29"/>
        <v>529</v>
      </c>
      <c r="M85" s="2">
        <f t="shared" si="30"/>
        <v>0</v>
      </c>
      <c r="N85" s="2">
        <f t="shared" si="26"/>
        <v>529</v>
      </c>
      <c r="O85" s="1">
        <v>125</v>
      </c>
      <c r="P85" s="50">
        <f>D85+F85+H85+O85</f>
        <v>898</v>
      </c>
      <c r="Q85" s="50" t="e">
        <f>E85+G85+I85+#REF!</f>
        <v>#REF!</v>
      </c>
      <c r="R85" s="50" t="e">
        <f>N85+J85+#REF!</f>
        <v>#REF!</v>
      </c>
      <c r="S85" s="23"/>
      <c r="T85" s="23"/>
      <c r="U85" s="23"/>
      <c r="X85" s="36"/>
      <c r="Y85" s="36"/>
      <c r="Z85" s="37">
        <f t="shared" si="31"/>
        <v>0</v>
      </c>
    </row>
    <row r="86" spans="2:26" ht="15.75">
      <c r="B86" s="3">
        <v>5605</v>
      </c>
      <c r="C86" s="2" t="s">
        <v>69</v>
      </c>
      <c r="D86" s="2">
        <v>0</v>
      </c>
      <c r="E86" s="2">
        <v>0</v>
      </c>
      <c r="F86" s="2">
        <v>0</v>
      </c>
      <c r="G86" s="2">
        <v>0</v>
      </c>
      <c r="H86" s="1">
        <v>292</v>
      </c>
      <c r="I86" s="1"/>
      <c r="J86" s="1">
        <f t="shared" si="25"/>
        <v>292</v>
      </c>
      <c r="K86" s="2"/>
      <c r="L86" s="2">
        <f t="shared" si="29"/>
        <v>0</v>
      </c>
      <c r="M86" s="2">
        <f t="shared" si="30"/>
        <v>0</v>
      </c>
      <c r="N86" s="2">
        <f t="shared" si="26"/>
        <v>0</v>
      </c>
      <c r="O86" s="2">
        <v>58</v>
      </c>
      <c r="P86" s="50">
        <f>D86+F86+H86+O86</f>
        <v>350</v>
      </c>
      <c r="Q86" s="50" t="e">
        <f>E86+G86+I86+#REF!</f>
        <v>#REF!</v>
      </c>
      <c r="R86" s="50" t="e">
        <f>N86+J86+#REF!</f>
        <v>#REF!</v>
      </c>
      <c r="S86" s="23" t="s">
        <v>319</v>
      </c>
      <c r="T86" s="23"/>
      <c r="U86" s="23"/>
      <c r="X86" s="36">
        <v>362</v>
      </c>
      <c r="Y86" s="36"/>
      <c r="Z86" s="37">
        <f t="shared" si="31"/>
        <v>362</v>
      </c>
    </row>
    <row r="87" spans="2:26" ht="15.75">
      <c r="B87" s="3">
        <v>5606</v>
      </c>
      <c r="C87" s="2" t="s">
        <v>70</v>
      </c>
      <c r="D87" s="2">
        <v>205</v>
      </c>
      <c r="E87" s="2">
        <v>0</v>
      </c>
      <c r="F87" s="2">
        <v>0</v>
      </c>
      <c r="G87" s="2">
        <v>0</v>
      </c>
      <c r="H87" s="1"/>
      <c r="I87" s="1"/>
      <c r="J87" s="1">
        <f t="shared" si="25"/>
        <v>0</v>
      </c>
      <c r="K87" s="2"/>
      <c r="L87" s="2">
        <f t="shared" si="29"/>
        <v>205</v>
      </c>
      <c r="M87" s="2">
        <f t="shared" si="30"/>
        <v>0</v>
      </c>
      <c r="N87" s="2">
        <f t="shared" si="26"/>
        <v>205</v>
      </c>
      <c r="O87" s="2"/>
      <c r="P87" s="50">
        <f>D87+F87+H87+O87</f>
        <v>205</v>
      </c>
      <c r="Q87" s="50" t="e">
        <f>E87+G87+I87+#REF!</f>
        <v>#REF!</v>
      </c>
      <c r="R87" s="50" t="e">
        <f>N87+J87+#REF!</f>
        <v>#REF!</v>
      </c>
      <c r="S87" s="23" t="s">
        <v>318</v>
      </c>
      <c r="T87" s="23"/>
      <c r="U87" s="23"/>
      <c r="X87" s="36">
        <v>115</v>
      </c>
      <c r="Y87" s="36">
        <v>430</v>
      </c>
      <c r="Z87" s="37">
        <f t="shared" si="31"/>
        <v>545</v>
      </c>
    </row>
    <row r="88" spans="2:26" ht="15.75">
      <c r="B88" s="3">
        <v>5607</v>
      </c>
      <c r="C88" s="2" t="s">
        <v>71</v>
      </c>
      <c r="D88" s="2">
        <v>0</v>
      </c>
      <c r="E88" s="2">
        <v>190</v>
      </c>
      <c r="F88" s="2">
        <v>0</v>
      </c>
      <c r="G88" s="2">
        <v>140</v>
      </c>
      <c r="H88" s="1"/>
      <c r="I88" s="1">
        <v>120</v>
      </c>
      <c r="J88" s="1">
        <f t="shared" si="25"/>
        <v>120</v>
      </c>
      <c r="K88" s="2"/>
      <c r="L88" s="2">
        <f t="shared" si="29"/>
        <v>0</v>
      </c>
      <c r="M88" s="2">
        <f t="shared" si="30"/>
        <v>330</v>
      </c>
      <c r="N88" s="2">
        <f t="shared" si="26"/>
        <v>330</v>
      </c>
      <c r="O88" s="2"/>
      <c r="P88" s="50">
        <f>D88+F88+H88+O88</f>
        <v>0</v>
      </c>
      <c r="Q88" s="50" t="e">
        <f>E88+G88+I88+#REF!</f>
        <v>#REF!</v>
      </c>
      <c r="R88" s="50" t="e">
        <f>N88+J88+#REF!</f>
        <v>#REF!</v>
      </c>
      <c r="S88" s="23"/>
      <c r="T88" s="23"/>
      <c r="U88" s="23"/>
      <c r="X88" s="36"/>
      <c r="Y88" s="36">
        <v>130</v>
      </c>
      <c r="Z88" s="37">
        <f t="shared" si="31"/>
        <v>130</v>
      </c>
    </row>
    <row r="89" spans="2:26" ht="15.75">
      <c r="B89" s="3">
        <v>5608</v>
      </c>
      <c r="C89" s="2" t="s">
        <v>72</v>
      </c>
      <c r="D89" s="2">
        <v>0</v>
      </c>
      <c r="E89" s="2">
        <v>0</v>
      </c>
      <c r="F89" s="2">
        <v>0</v>
      </c>
      <c r="G89" s="2">
        <v>0</v>
      </c>
      <c r="H89" s="1"/>
      <c r="I89" s="1"/>
      <c r="J89" s="1">
        <f t="shared" si="25"/>
        <v>0</v>
      </c>
      <c r="K89" s="2"/>
      <c r="L89" s="2">
        <f t="shared" si="29"/>
        <v>0</v>
      </c>
      <c r="M89" s="2">
        <f t="shared" si="30"/>
        <v>0</v>
      </c>
      <c r="N89" s="2">
        <f t="shared" si="26"/>
        <v>0</v>
      </c>
      <c r="O89" s="2"/>
      <c r="P89" s="50">
        <f>D89+F89+H89+O89</f>
        <v>0</v>
      </c>
      <c r="Q89" s="50" t="e">
        <f>E89+G89+I89+#REF!</f>
        <v>#REF!</v>
      </c>
      <c r="R89" s="50" t="e">
        <f>N89+J89+#REF!</f>
        <v>#REF!</v>
      </c>
      <c r="S89" s="23"/>
      <c r="T89" s="23"/>
      <c r="U89" s="23"/>
      <c r="X89" s="36"/>
      <c r="Y89" s="36"/>
      <c r="Z89" s="37">
        <f t="shared" si="31"/>
        <v>0</v>
      </c>
    </row>
    <row r="90" spans="2:26" ht="15.75">
      <c r="B90" s="3">
        <v>5609</v>
      </c>
      <c r="C90" s="2" t="s">
        <v>73</v>
      </c>
      <c r="D90" s="2">
        <v>264</v>
      </c>
      <c r="E90" s="2">
        <v>80</v>
      </c>
      <c r="F90" s="2">
        <v>275</v>
      </c>
      <c r="G90" s="2">
        <v>40</v>
      </c>
      <c r="H90" s="1">
        <v>278</v>
      </c>
      <c r="I90" s="1"/>
      <c r="J90" s="1">
        <f t="shared" si="25"/>
        <v>278</v>
      </c>
      <c r="K90" s="2"/>
      <c r="L90" s="2">
        <f t="shared" si="29"/>
        <v>539</v>
      </c>
      <c r="M90" s="2">
        <f t="shared" si="30"/>
        <v>120</v>
      </c>
      <c r="N90" s="2">
        <f t="shared" si="26"/>
        <v>659</v>
      </c>
      <c r="O90" s="2">
        <v>142</v>
      </c>
      <c r="P90" s="50">
        <f>D90+F90+H90+O90</f>
        <v>959</v>
      </c>
      <c r="Q90" s="50" t="e">
        <f>E90+G90+I90+#REF!</f>
        <v>#REF!</v>
      </c>
      <c r="R90" s="50" t="e">
        <f>N90+J90+#REF!</f>
        <v>#REF!</v>
      </c>
      <c r="S90" s="23"/>
      <c r="T90" s="23"/>
      <c r="U90" s="23"/>
      <c r="X90" s="36">
        <v>278</v>
      </c>
      <c r="Y90" s="36"/>
      <c r="Z90" s="37">
        <f t="shared" si="31"/>
        <v>278</v>
      </c>
    </row>
    <row r="91" spans="2:26" ht="15.75">
      <c r="B91" s="3">
        <v>5610</v>
      </c>
      <c r="C91" s="2" t="s">
        <v>74</v>
      </c>
      <c r="D91" s="2">
        <v>0</v>
      </c>
      <c r="E91" s="2">
        <v>120</v>
      </c>
      <c r="F91" s="2">
        <v>0</v>
      </c>
      <c r="G91" s="2">
        <v>70</v>
      </c>
      <c r="H91" s="1"/>
      <c r="I91" s="1">
        <v>80</v>
      </c>
      <c r="J91" s="1">
        <f t="shared" si="25"/>
        <v>80</v>
      </c>
      <c r="K91" s="2"/>
      <c r="L91" s="2">
        <f t="shared" si="29"/>
        <v>0</v>
      </c>
      <c r="M91" s="2">
        <f t="shared" si="30"/>
        <v>190</v>
      </c>
      <c r="N91" s="2">
        <f t="shared" si="26"/>
        <v>190</v>
      </c>
      <c r="O91" s="2"/>
      <c r="P91" s="50">
        <f>D91+F91+H91+O91</f>
        <v>0</v>
      </c>
      <c r="Q91" s="50" t="e">
        <f>E91+G91+I91+#REF!</f>
        <v>#REF!</v>
      </c>
      <c r="R91" s="50" t="e">
        <f>N91+J91+#REF!</f>
        <v>#REF!</v>
      </c>
      <c r="S91" s="23"/>
      <c r="T91" s="23"/>
      <c r="U91" s="23"/>
      <c r="X91" s="36"/>
      <c r="Y91" s="36">
        <v>90</v>
      </c>
      <c r="Z91" s="37">
        <f t="shared" si="31"/>
        <v>90</v>
      </c>
    </row>
    <row r="92" spans="2:26" ht="15.75">
      <c r="B92" s="3">
        <v>5611</v>
      </c>
      <c r="C92" s="2" t="s">
        <v>75</v>
      </c>
      <c r="D92" s="2">
        <v>0</v>
      </c>
      <c r="E92" s="2">
        <v>0</v>
      </c>
      <c r="F92" s="2">
        <v>0</v>
      </c>
      <c r="G92" s="2">
        <v>48</v>
      </c>
      <c r="H92" s="1"/>
      <c r="I92" s="1">
        <v>40</v>
      </c>
      <c r="J92" s="1">
        <f t="shared" si="25"/>
        <v>40</v>
      </c>
      <c r="K92" s="2"/>
      <c r="L92" s="2">
        <f t="shared" si="29"/>
        <v>0</v>
      </c>
      <c r="M92" s="2">
        <f t="shared" si="30"/>
        <v>48</v>
      </c>
      <c r="N92" s="2">
        <f t="shared" si="26"/>
        <v>48</v>
      </c>
      <c r="O92" s="2"/>
      <c r="P92" s="37">
        <f>D92+F92+H92+O92</f>
        <v>0</v>
      </c>
      <c r="Q92" s="37" t="e">
        <f>E92+G92+I92+#REF!</f>
        <v>#REF!</v>
      </c>
      <c r="R92" s="37" t="e">
        <f>N92+J92+#REF!</f>
        <v>#REF!</v>
      </c>
      <c r="X92" s="36"/>
      <c r="Y92" s="36">
        <v>30</v>
      </c>
      <c r="Z92" s="37">
        <f t="shared" si="31"/>
        <v>30</v>
      </c>
    </row>
    <row r="93" spans="1:26" ht="16.5" thickBot="1">
      <c r="A93" s="7">
        <f>SUM(A83:A92)</f>
        <v>0</v>
      </c>
      <c r="B93" s="3">
        <f>SUM(B83:B92)</f>
        <v>56062</v>
      </c>
      <c r="C93" s="43"/>
      <c r="D93" s="43">
        <f aca="true" t="shared" si="32" ref="D93:N93">SUM(D83:D92)</f>
        <v>815</v>
      </c>
      <c r="E93" s="43">
        <f t="shared" si="32"/>
        <v>520</v>
      </c>
      <c r="F93" s="43">
        <f t="shared" si="32"/>
        <v>458</v>
      </c>
      <c r="G93" s="43">
        <f t="shared" si="32"/>
        <v>428</v>
      </c>
      <c r="H93" s="47">
        <f>SUM(H83:H92)</f>
        <v>814</v>
      </c>
      <c r="I93" s="47">
        <f>SUM(I83:I92)</f>
        <v>310</v>
      </c>
      <c r="J93" s="47">
        <f>SUM(J83:J92)</f>
        <v>1124</v>
      </c>
      <c r="K93" s="43"/>
      <c r="L93" s="43">
        <f t="shared" si="32"/>
        <v>1273</v>
      </c>
      <c r="M93" s="43">
        <f t="shared" si="32"/>
        <v>948</v>
      </c>
      <c r="N93" s="43">
        <f t="shared" si="32"/>
        <v>2221</v>
      </c>
      <c r="O93" s="47">
        <f aca="true" t="shared" si="33" ref="O93:R93">SUM(O83:O92)</f>
        <v>325</v>
      </c>
      <c r="P93" s="49">
        <f t="shared" si="33"/>
        <v>2412</v>
      </c>
      <c r="Q93" s="48" t="e">
        <f t="shared" si="33"/>
        <v>#REF!</v>
      </c>
      <c r="R93" s="48" t="e">
        <f t="shared" si="33"/>
        <v>#REF!</v>
      </c>
      <c r="S93" s="8" t="e">
        <f>P93+Q93</f>
        <v>#REF!</v>
      </c>
      <c r="X93" s="49">
        <f>SUM(X83:X92)</f>
        <v>755</v>
      </c>
      <c r="Y93" s="48">
        <f>SUM(Y83:Y92)</f>
        <v>780</v>
      </c>
      <c r="Z93" s="48">
        <f>SUM(Z83:Z92)</f>
        <v>1535</v>
      </c>
    </row>
    <row r="94" spans="2:26" ht="15.75" thickTop="1">
      <c r="B94" s="3">
        <v>5699</v>
      </c>
      <c r="C94" s="42" t="s">
        <v>76</v>
      </c>
      <c r="D94" s="43">
        <v>0</v>
      </c>
      <c r="E94" s="43">
        <v>0</v>
      </c>
      <c r="F94" s="43">
        <v>0</v>
      </c>
      <c r="G94" s="43">
        <v>0</v>
      </c>
      <c r="H94" s="44"/>
      <c r="I94" s="44"/>
      <c r="J94" s="44">
        <f t="shared" si="25"/>
        <v>0</v>
      </c>
      <c r="K94" s="43"/>
      <c r="L94" s="43">
        <f aca="true" t="shared" si="34" ref="L94:M98">D94+F94</f>
        <v>0</v>
      </c>
      <c r="M94" s="43">
        <f t="shared" si="34"/>
        <v>0</v>
      </c>
      <c r="N94" s="43">
        <f t="shared" si="26"/>
        <v>0</v>
      </c>
      <c r="O94" s="43"/>
      <c r="P94" s="37"/>
      <c r="Q94" s="32"/>
      <c r="R94" s="32"/>
      <c r="X94" s="32"/>
      <c r="Y94" s="32"/>
      <c r="Z94" s="33">
        <f>+X94+Y94</f>
        <v>0</v>
      </c>
    </row>
    <row r="95" spans="2:26" ht="15.75">
      <c r="B95" s="3">
        <v>5701</v>
      </c>
      <c r="C95" s="2" t="s">
        <v>77</v>
      </c>
      <c r="D95" s="2">
        <v>165</v>
      </c>
      <c r="E95" s="2">
        <v>0</v>
      </c>
      <c r="F95" s="2">
        <v>54</v>
      </c>
      <c r="G95" s="2">
        <v>79</v>
      </c>
      <c r="H95" s="1">
        <v>239</v>
      </c>
      <c r="I95" s="1"/>
      <c r="J95" s="1">
        <f t="shared" si="25"/>
        <v>239</v>
      </c>
      <c r="K95" s="2"/>
      <c r="L95" s="2">
        <f t="shared" si="34"/>
        <v>219</v>
      </c>
      <c r="M95" s="2">
        <f t="shared" si="34"/>
        <v>79</v>
      </c>
      <c r="N95" s="2">
        <f t="shared" si="26"/>
        <v>298</v>
      </c>
      <c r="O95" s="2">
        <v>124</v>
      </c>
      <c r="P95" s="37">
        <f>D95+F95+H95+O95</f>
        <v>582</v>
      </c>
      <c r="Q95" s="37" t="e">
        <f>E95+G95+I95+#REF!</f>
        <v>#REF!</v>
      </c>
      <c r="R95" s="37" t="e">
        <f>N95+J95+#REF!</f>
        <v>#REF!</v>
      </c>
      <c r="X95" s="36">
        <v>236</v>
      </c>
      <c r="Y95" s="36"/>
      <c r="Z95" s="37">
        <f>+X95+Y95</f>
        <v>236</v>
      </c>
    </row>
    <row r="96" spans="2:26" ht="15.75">
      <c r="B96" s="3">
        <v>5702</v>
      </c>
      <c r="C96" s="2" t="s">
        <v>78</v>
      </c>
      <c r="D96" s="2">
        <v>0</v>
      </c>
      <c r="E96" s="2">
        <v>0</v>
      </c>
      <c r="F96" s="2">
        <v>0</v>
      </c>
      <c r="G96" s="2">
        <v>70</v>
      </c>
      <c r="H96" s="1"/>
      <c r="I96" s="1"/>
      <c r="J96" s="1">
        <f t="shared" si="25"/>
        <v>0</v>
      </c>
      <c r="K96" s="2"/>
      <c r="L96" s="2">
        <f t="shared" si="34"/>
        <v>0</v>
      </c>
      <c r="M96" s="2">
        <f t="shared" si="34"/>
        <v>70</v>
      </c>
      <c r="N96" s="2">
        <f t="shared" si="26"/>
        <v>70</v>
      </c>
      <c r="O96" s="2"/>
      <c r="P96" s="37">
        <f>D96+F96+H96+O96</f>
        <v>0</v>
      </c>
      <c r="Q96" s="37" t="e">
        <f>E96+G96+I96+#REF!</f>
        <v>#REF!</v>
      </c>
      <c r="R96" s="37" t="e">
        <f>N96+J96+#REF!</f>
        <v>#REF!</v>
      </c>
      <c r="X96" s="36"/>
      <c r="Y96" s="36"/>
      <c r="Z96" s="37">
        <f>+X96+Y96</f>
        <v>0</v>
      </c>
    </row>
    <row r="97" spans="2:26" ht="15.75">
      <c r="B97" s="3">
        <v>5703</v>
      </c>
      <c r="C97" s="2" t="s">
        <v>79</v>
      </c>
      <c r="D97" s="2">
        <v>252</v>
      </c>
      <c r="E97" s="2">
        <v>72</v>
      </c>
      <c r="F97" s="2">
        <v>475</v>
      </c>
      <c r="G97" s="2">
        <v>0</v>
      </c>
      <c r="H97" s="1">
        <v>447</v>
      </c>
      <c r="I97" s="1"/>
      <c r="J97" s="1">
        <f t="shared" si="25"/>
        <v>447</v>
      </c>
      <c r="K97" s="2"/>
      <c r="L97" s="2">
        <f t="shared" si="34"/>
        <v>727</v>
      </c>
      <c r="M97" s="2">
        <f t="shared" si="34"/>
        <v>72</v>
      </c>
      <c r="N97" s="2">
        <f t="shared" si="26"/>
        <v>799</v>
      </c>
      <c r="O97" s="2">
        <v>467</v>
      </c>
      <c r="P97" s="37">
        <f>D97+F97+H97+O97</f>
        <v>1641</v>
      </c>
      <c r="Q97" s="37" t="e">
        <f>E97+G97+I97+#REF!</f>
        <v>#REF!</v>
      </c>
      <c r="R97" s="37" t="e">
        <f>N97+J97+#REF!</f>
        <v>#REF!</v>
      </c>
      <c r="X97" s="36">
        <v>153</v>
      </c>
      <c r="Y97" s="36"/>
      <c r="Z97" s="37">
        <f>+X97+Y97</f>
        <v>153</v>
      </c>
    </row>
    <row r="98" spans="2:26" ht="15.75">
      <c r="B98" s="3">
        <v>5704</v>
      </c>
      <c r="C98" s="2" t="s">
        <v>80</v>
      </c>
      <c r="D98" s="2">
        <v>378</v>
      </c>
      <c r="E98" s="2">
        <v>0</v>
      </c>
      <c r="F98" s="2">
        <v>744</v>
      </c>
      <c r="G98" s="2">
        <v>0</v>
      </c>
      <c r="H98" s="1"/>
      <c r="I98" s="1"/>
      <c r="J98" s="1">
        <f t="shared" si="25"/>
        <v>0</v>
      </c>
      <c r="K98" s="2"/>
      <c r="L98" s="2">
        <f t="shared" si="34"/>
        <v>1122</v>
      </c>
      <c r="M98" s="2">
        <f t="shared" si="34"/>
        <v>0</v>
      </c>
      <c r="N98" s="2">
        <f t="shared" si="26"/>
        <v>1122</v>
      </c>
      <c r="O98" s="2">
        <v>393</v>
      </c>
      <c r="P98" s="37">
        <f>D98+F98+H98+O98</f>
        <v>1515</v>
      </c>
      <c r="Q98" s="37" t="e">
        <f>E98+G98+I98+#REF!</f>
        <v>#REF!</v>
      </c>
      <c r="R98" s="37" t="e">
        <f>N98+J98+#REF!</f>
        <v>#REF!</v>
      </c>
      <c r="X98" s="36"/>
      <c r="Y98" s="36"/>
      <c r="Z98" s="37">
        <f>+X98+Y98</f>
        <v>0</v>
      </c>
    </row>
    <row r="99" spans="1:26" ht="16.5" thickBot="1">
      <c r="A99" s="7">
        <f>SUM(A95:A98)</f>
        <v>0</v>
      </c>
      <c r="B99" s="3">
        <f>SUM(B95:B98)</f>
        <v>22810</v>
      </c>
      <c r="C99" s="43"/>
      <c r="D99" s="43">
        <f aca="true" t="shared" si="35" ref="D99:N99">SUM(D95:D98)</f>
        <v>795</v>
      </c>
      <c r="E99" s="43">
        <f t="shared" si="35"/>
        <v>72</v>
      </c>
      <c r="F99" s="43">
        <f t="shared" si="35"/>
        <v>1273</v>
      </c>
      <c r="G99" s="43">
        <f t="shared" si="35"/>
        <v>149</v>
      </c>
      <c r="H99" s="47">
        <f>SUM(H95:H98)</f>
        <v>686</v>
      </c>
      <c r="I99" s="47">
        <f>SUM(I95:I98)</f>
        <v>0</v>
      </c>
      <c r="J99" s="47">
        <f>SUM(J95:J98)</f>
        <v>686</v>
      </c>
      <c r="K99" s="43"/>
      <c r="L99" s="43">
        <f t="shared" si="35"/>
        <v>2068</v>
      </c>
      <c r="M99" s="43">
        <f t="shared" si="35"/>
        <v>221</v>
      </c>
      <c r="N99" s="43">
        <f t="shared" si="35"/>
        <v>2289</v>
      </c>
      <c r="O99" s="47">
        <f aca="true" t="shared" si="36" ref="O99:R99">SUM(O95:O98)</f>
        <v>984</v>
      </c>
      <c r="P99" s="49">
        <f t="shared" si="36"/>
        <v>3738</v>
      </c>
      <c r="Q99" s="48" t="e">
        <f t="shared" si="36"/>
        <v>#REF!</v>
      </c>
      <c r="R99" s="48" t="e">
        <f t="shared" si="36"/>
        <v>#REF!</v>
      </c>
      <c r="S99" s="8" t="e">
        <f>P99+Q99</f>
        <v>#REF!</v>
      </c>
      <c r="X99" s="49">
        <f>SUM(X95:X98)</f>
        <v>389</v>
      </c>
      <c r="Y99" s="48">
        <f>SUM(Y95:Y98)</f>
        <v>0</v>
      </c>
      <c r="Z99" s="48">
        <f>SUM(Z95:Z98)</f>
        <v>389</v>
      </c>
    </row>
    <row r="100" spans="2:26" ht="15.75" thickTop="1">
      <c r="B100" s="3">
        <v>5799</v>
      </c>
      <c r="C100" s="42" t="s">
        <v>81</v>
      </c>
      <c r="D100" s="43">
        <v>0</v>
      </c>
      <c r="E100" s="43">
        <v>0</v>
      </c>
      <c r="F100" s="43">
        <v>0</v>
      </c>
      <c r="G100" s="43">
        <v>0</v>
      </c>
      <c r="H100" s="44"/>
      <c r="I100" s="44"/>
      <c r="J100" s="44">
        <f t="shared" si="25"/>
        <v>0</v>
      </c>
      <c r="K100" s="43"/>
      <c r="L100" s="43">
        <f aca="true" t="shared" si="37" ref="L100:L108">D100+F100</f>
        <v>0</v>
      </c>
      <c r="M100" s="43">
        <f aca="true" t="shared" si="38" ref="M100:M108">E100+G100</f>
        <v>0</v>
      </c>
      <c r="N100" s="43">
        <f t="shared" si="26"/>
        <v>0</v>
      </c>
      <c r="O100" s="43"/>
      <c r="P100" s="32"/>
      <c r="Q100" s="32"/>
      <c r="R100" s="32"/>
      <c r="X100" s="32"/>
      <c r="Y100" s="32"/>
      <c r="Z100" s="33">
        <f aca="true" t="shared" si="39" ref="Z100:Z108">+X100+Y100</f>
        <v>0</v>
      </c>
    </row>
    <row r="101" spans="2:26" ht="15.75">
      <c r="B101" s="3">
        <v>5801</v>
      </c>
      <c r="C101" s="43" t="s">
        <v>82</v>
      </c>
      <c r="D101" s="43">
        <v>0</v>
      </c>
      <c r="E101" s="43">
        <v>20</v>
      </c>
      <c r="F101" s="43">
        <v>58</v>
      </c>
      <c r="G101" s="43">
        <v>20</v>
      </c>
      <c r="H101" s="44"/>
      <c r="I101" s="44"/>
      <c r="J101" s="44">
        <f t="shared" si="25"/>
        <v>0</v>
      </c>
      <c r="K101" s="43"/>
      <c r="L101" s="43">
        <f t="shared" si="37"/>
        <v>58</v>
      </c>
      <c r="M101" s="43">
        <f t="shared" si="38"/>
        <v>40</v>
      </c>
      <c r="N101" s="43">
        <f t="shared" si="26"/>
        <v>98</v>
      </c>
      <c r="O101" s="2">
        <v>94</v>
      </c>
      <c r="P101" s="37">
        <f>D101+F101+H101+O101</f>
        <v>152</v>
      </c>
      <c r="Q101" s="37" t="e">
        <f>E101+G101+I101+#REF!</f>
        <v>#REF!</v>
      </c>
      <c r="R101" s="37" t="e">
        <f>N101+J101+#REF!</f>
        <v>#REF!</v>
      </c>
      <c r="X101" s="36"/>
      <c r="Y101" s="36"/>
      <c r="Z101" s="37">
        <f t="shared" si="39"/>
        <v>0</v>
      </c>
    </row>
    <row r="102" spans="2:26" ht="15.75">
      <c r="B102" s="3">
        <v>5802</v>
      </c>
      <c r="C102" s="43" t="s">
        <v>83</v>
      </c>
      <c r="D102" s="43">
        <v>0</v>
      </c>
      <c r="E102" s="43">
        <v>49</v>
      </c>
      <c r="F102" s="43">
        <v>0</v>
      </c>
      <c r="G102" s="43">
        <v>0</v>
      </c>
      <c r="H102" s="44"/>
      <c r="I102" s="44"/>
      <c r="J102" s="44">
        <f t="shared" si="25"/>
        <v>0</v>
      </c>
      <c r="K102" s="43"/>
      <c r="L102" s="43">
        <f t="shared" si="37"/>
        <v>0</v>
      </c>
      <c r="M102" s="43">
        <f t="shared" si="38"/>
        <v>49</v>
      </c>
      <c r="N102" s="43">
        <f t="shared" si="26"/>
        <v>49</v>
      </c>
      <c r="O102" s="2"/>
      <c r="P102" s="37">
        <f>D102+F102+H102+O102</f>
        <v>0</v>
      </c>
      <c r="Q102" s="37" t="e">
        <f>E102+G102+I102+#REF!</f>
        <v>#REF!</v>
      </c>
      <c r="R102" s="37" t="e">
        <f>N102+J102+#REF!</f>
        <v>#REF!</v>
      </c>
      <c r="X102" s="36"/>
      <c r="Y102" s="36"/>
      <c r="Z102" s="37">
        <f t="shared" si="39"/>
        <v>0</v>
      </c>
    </row>
    <row r="103" spans="2:26" ht="15.75">
      <c r="B103" s="3">
        <v>5803</v>
      </c>
      <c r="C103" s="43" t="s">
        <v>314</v>
      </c>
      <c r="D103" s="43">
        <v>680</v>
      </c>
      <c r="E103" s="43">
        <v>0</v>
      </c>
      <c r="F103" s="43">
        <v>558</v>
      </c>
      <c r="G103" s="43">
        <v>0</v>
      </c>
      <c r="H103" s="44">
        <v>593</v>
      </c>
      <c r="I103" s="44"/>
      <c r="J103" s="44">
        <f t="shared" si="25"/>
        <v>593</v>
      </c>
      <c r="K103" s="43"/>
      <c r="L103" s="43">
        <f t="shared" si="37"/>
        <v>1238</v>
      </c>
      <c r="M103" s="43">
        <f t="shared" si="38"/>
        <v>0</v>
      </c>
      <c r="N103" s="43">
        <f t="shared" si="26"/>
        <v>1238</v>
      </c>
      <c r="O103" s="2">
        <v>2567</v>
      </c>
      <c r="P103" s="37">
        <f>D103+F103+H103+O103</f>
        <v>4398</v>
      </c>
      <c r="Q103" s="37" t="e">
        <f>E103+G103+I103+#REF!</f>
        <v>#REF!</v>
      </c>
      <c r="R103" s="37" t="e">
        <f>N103+J103+#REF!</f>
        <v>#REF!</v>
      </c>
      <c r="X103" s="51">
        <v>758</v>
      </c>
      <c r="Y103" s="36"/>
      <c r="Z103" s="37">
        <f t="shared" si="39"/>
        <v>758</v>
      </c>
    </row>
    <row r="104" spans="2:26" ht="15.75">
      <c r="B104" s="3">
        <v>5804</v>
      </c>
      <c r="C104" s="43" t="s">
        <v>315</v>
      </c>
      <c r="D104" s="43">
        <v>287</v>
      </c>
      <c r="E104" s="43">
        <v>20</v>
      </c>
      <c r="F104" s="43">
        <v>68</v>
      </c>
      <c r="G104" s="43">
        <v>20</v>
      </c>
      <c r="H104" s="44">
        <v>300</v>
      </c>
      <c r="I104" s="44"/>
      <c r="J104" s="44">
        <f t="shared" si="25"/>
        <v>300</v>
      </c>
      <c r="K104" s="43"/>
      <c r="L104" s="43">
        <f t="shared" si="37"/>
        <v>355</v>
      </c>
      <c r="M104" s="43">
        <f t="shared" si="38"/>
        <v>40</v>
      </c>
      <c r="N104" s="43">
        <f t="shared" si="26"/>
        <v>395</v>
      </c>
      <c r="O104" s="2">
        <v>183</v>
      </c>
      <c r="P104" s="37">
        <f>D104+F104+H104+O104</f>
        <v>838</v>
      </c>
      <c r="Q104" s="37" t="e">
        <f>E104+G104+I104+#REF!</f>
        <v>#REF!</v>
      </c>
      <c r="R104" s="37" t="e">
        <f>N104+J104+#REF!</f>
        <v>#REF!</v>
      </c>
      <c r="S104" s="7" t="s">
        <v>319</v>
      </c>
      <c r="X104" s="36">
        <v>301</v>
      </c>
      <c r="Y104" s="36">
        <v>30</v>
      </c>
      <c r="Z104" s="37">
        <f t="shared" si="39"/>
        <v>331</v>
      </c>
    </row>
    <row r="105" spans="2:26" ht="15.75">
      <c r="B105" s="3">
        <v>5805</v>
      </c>
      <c r="C105" s="43" t="s">
        <v>84</v>
      </c>
      <c r="D105" s="43">
        <v>0</v>
      </c>
      <c r="E105" s="43">
        <v>0</v>
      </c>
      <c r="F105" s="43">
        <v>0</v>
      </c>
      <c r="G105" s="43">
        <v>0</v>
      </c>
      <c r="H105" s="44"/>
      <c r="I105" s="44"/>
      <c r="J105" s="44">
        <f t="shared" si="25"/>
        <v>0</v>
      </c>
      <c r="K105" s="43"/>
      <c r="L105" s="43">
        <f t="shared" si="37"/>
        <v>0</v>
      </c>
      <c r="M105" s="43">
        <f t="shared" si="38"/>
        <v>0</v>
      </c>
      <c r="N105" s="43">
        <f t="shared" si="26"/>
        <v>0</v>
      </c>
      <c r="O105" s="2"/>
      <c r="P105" s="37">
        <f>D105+F105+H105+O105</f>
        <v>0</v>
      </c>
      <c r="Q105" s="37" t="e">
        <f>E105+G105+I105+#REF!</f>
        <v>#REF!</v>
      </c>
      <c r="R105" s="37" t="e">
        <f>N105+J105+#REF!</f>
        <v>#REF!</v>
      </c>
      <c r="S105" s="7" t="s">
        <v>318</v>
      </c>
      <c r="X105" s="36"/>
      <c r="Y105" s="51">
        <v>70</v>
      </c>
      <c r="Z105" s="37">
        <f>X105+Y105</f>
        <v>70</v>
      </c>
    </row>
    <row r="106" spans="2:26" ht="15.75">
      <c r="B106" s="3">
        <v>5806</v>
      </c>
      <c r="C106" s="43" t="s">
        <v>85</v>
      </c>
      <c r="D106" s="43">
        <v>0</v>
      </c>
      <c r="E106" s="43">
        <v>0</v>
      </c>
      <c r="F106" s="43">
        <v>0</v>
      </c>
      <c r="G106" s="43">
        <v>0</v>
      </c>
      <c r="H106" s="44"/>
      <c r="I106" s="44"/>
      <c r="J106" s="44">
        <f t="shared" si="25"/>
        <v>0</v>
      </c>
      <c r="K106" s="43"/>
      <c r="L106" s="43">
        <f t="shared" si="37"/>
        <v>0</v>
      </c>
      <c r="M106" s="43">
        <f t="shared" si="38"/>
        <v>0</v>
      </c>
      <c r="N106" s="43">
        <f t="shared" si="26"/>
        <v>0</v>
      </c>
      <c r="O106" s="2"/>
      <c r="P106" s="37">
        <f>D106+F106+H106+O106</f>
        <v>0</v>
      </c>
      <c r="Q106" s="37" t="e">
        <f>E106+G106+I106+#REF!</f>
        <v>#REF!</v>
      </c>
      <c r="R106" s="37" t="e">
        <f>N106+J106+#REF!</f>
        <v>#REF!</v>
      </c>
      <c r="X106" s="36"/>
      <c r="Y106" s="36"/>
      <c r="Z106" s="37">
        <f t="shared" si="39"/>
        <v>0</v>
      </c>
    </row>
    <row r="107" spans="2:26" ht="15.75">
      <c r="B107" s="3">
        <v>5807</v>
      </c>
      <c r="C107" s="43" t="s">
        <v>86</v>
      </c>
      <c r="D107" s="43">
        <v>0</v>
      </c>
      <c r="E107" s="43">
        <v>0</v>
      </c>
      <c r="F107" s="43">
        <v>0</v>
      </c>
      <c r="G107" s="43">
        <v>0</v>
      </c>
      <c r="H107" s="44"/>
      <c r="I107" s="44"/>
      <c r="J107" s="44">
        <f t="shared" si="25"/>
        <v>0</v>
      </c>
      <c r="K107" s="43"/>
      <c r="L107" s="43">
        <f t="shared" si="37"/>
        <v>0</v>
      </c>
      <c r="M107" s="43">
        <f t="shared" si="38"/>
        <v>0</v>
      </c>
      <c r="N107" s="43">
        <f t="shared" si="26"/>
        <v>0</v>
      </c>
      <c r="O107" s="2"/>
      <c r="P107" s="37">
        <f>D107+F107+H107+O107</f>
        <v>0</v>
      </c>
      <c r="Q107" s="37" t="e">
        <f>E107+G107+I107+#REF!</f>
        <v>#REF!</v>
      </c>
      <c r="R107" s="37" t="e">
        <f>N107+J107+#REF!</f>
        <v>#REF!</v>
      </c>
      <c r="X107" s="36"/>
      <c r="Y107" s="36"/>
      <c r="Z107" s="37">
        <f t="shared" si="39"/>
        <v>0</v>
      </c>
    </row>
    <row r="108" spans="2:26" ht="15.75">
      <c r="B108" s="3">
        <v>5808</v>
      </c>
      <c r="C108" s="43" t="s">
        <v>87</v>
      </c>
      <c r="D108" s="43">
        <v>0</v>
      </c>
      <c r="E108" s="43">
        <v>0</v>
      </c>
      <c r="F108" s="43">
        <v>0</v>
      </c>
      <c r="G108" s="43">
        <v>0</v>
      </c>
      <c r="H108" s="44"/>
      <c r="I108" s="44"/>
      <c r="J108" s="44">
        <f t="shared" si="25"/>
        <v>0</v>
      </c>
      <c r="K108" s="43"/>
      <c r="L108" s="43">
        <f t="shared" si="37"/>
        <v>0</v>
      </c>
      <c r="M108" s="43">
        <f t="shared" si="38"/>
        <v>0</v>
      </c>
      <c r="N108" s="43">
        <f t="shared" si="26"/>
        <v>0</v>
      </c>
      <c r="O108" s="2">
        <v>16</v>
      </c>
      <c r="P108" s="37">
        <f>D108+F108+H108+O108</f>
        <v>16</v>
      </c>
      <c r="Q108" s="37" t="e">
        <f>E108+G108+I108+#REF!</f>
        <v>#REF!</v>
      </c>
      <c r="R108" s="37" t="e">
        <f>N108+J108+#REF!</f>
        <v>#REF!</v>
      </c>
      <c r="X108" s="36"/>
      <c r="Y108" s="36"/>
      <c r="Z108" s="38">
        <f t="shared" si="39"/>
        <v>0</v>
      </c>
    </row>
    <row r="109" spans="1:26" ht="16.5" thickBot="1">
      <c r="A109" s="7">
        <f>SUM(A101:A108)</f>
        <v>0</v>
      </c>
      <c r="B109" s="3">
        <f>SUM(B101:B108)</f>
        <v>46436</v>
      </c>
      <c r="C109" s="43"/>
      <c r="D109" s="43">
        <f aca="true" t="shared" si="40" ref="D109:N109">SUM(D101:D108)</f>
        <v>967</v>
      </c>
      <c r="E109" s="43">
        <f t="shared" si="40"/>
        <v>89</v>
      </c>
      <c r="F109" s="43">
        <f t="shared" si="40"/>
        <v>684</v>
      </c>
      <c r="G109" s="43">
        <f t="shared" si="40"/>
        <v>40</v>
      </c>
      <c r="H109" s="47">
        <f>SUM(H101:H108)</f>
        <v>893</v>
      </c>
      <c r="I109" s="47">
        <f>SUM(I101:I108)</f>
        <v>0</v>
      </c>
      <c r="J109" s="47">
        <f>SUM(J101:J108)</f>
        <v>893</v>
      </c>
      <c r="K109" s="43"/>
      <c r="L109" s="43">
        <f t="shared" si="40"/>
        <v>1651</v>
      </c>
      <c r="M109" s="43">
        <f t="shared" si="40"/>
        <v>129</v>
      </c>
      <c r="N109" s="43">
        <f t="shared" si="40"/>
        <v>1780</v>
      </c>
      <c r="O109" s="47">
        <f aca="true" t="shared" si="41" ref="O109:R109">SUM(O101:O108)</f>
        <v>2860</v>
      </c>
      <c r="P109" s="49">
        <f t="shared" si="41"/>
        <v>5404</v>
      </c>
      <c r="Q109" s="48" t="e">
        <f t="shared" si="41"/>
        <v>#REF!</v>
      </c>
      <c r="R109" s="48" t="e">
        <f t="shared" si="41"/>
        <v>#REF!</v>
      </c>
      <c r="S109" s="8" t="e">
        <f>P109+Q109</f>
        <v>#REF!</v>
      </c>
      <c r="X109" s="49">
        <f>SUM(X101:X108)</f>
        <v>1059</v>
      </c>
      <c r="Y109" s="48">
        <f>SUM(Y101:Y108)</f>
        <v>100</v>
      </c>
      <c r="Z109" s="48">
        <f>SUM(Z101:Z108)</f>
        <v>1159</v>
      </c>
    </row>
    <row r="110" spans="2:26" ht="15.75" thickTop="1">
      <c r="B110" s="3">
        <v>5899</v>
      </c>
      <c r="C110" s="42" t="s">
        <v>88</v>
      </c>
      <c r="D110" s="43">
        <v>0</v>
      </c>
      <c r="E110" s="43">
        <v>0</v>
      </c>
      <c r="F110" s="43">
        <v>0</v>
      </c>
      <c r="G110" s="43">
        <v>0</v>
      </c>
      <c r="H110" s="44"/>
      <c r="I110" s="44"/>
      <c r="J110" s="44">
        <f t="shared" si="25"/>
        <v>0</v>
      </c>
      <c r="K110" s="43"/>
      <c r="L110" s="43">
        <f aca="true" t="shared" si="42" ref="L110:M117">D110+F110</f>
        <v>0</v>
      </c>
      <c r="M110" s="43">
        <f t="shared" si="42"/>
        <v>0</v>
      </c>
      <c r="N110" s="43">
        <f t="shared" si="26"/>
        <v>0</v>
      </c>
      <c r="O110" s="43" t="s">
        <v>323</v>
      </c>
      <c r="P110" s="32"/>
      <c r="Q110" s="32"/>
      <c r="R110" s="32"/>
      <c r="X110" s="32" t="s">
        <v>323</v>
      </c>
      <c r="Y110" s="32"/>
      <c r="Z110" s="33"/>
    </row>
    <row r="111" spans="2:26" ht="15.75">
      <c r="B111" s="3">
        <v>5901</v>
      </c>
      <c r="C111" s="2" t="s">
        <v>89</v>
      </c>
      <c r="D111" s="2">
        <v>0</v>
      </c>
      <c r="E111" s="2">
        <v>0</v>
      </c>
      <c r="F111" s="2">
        <v>0</v>
      </c>
      <c r="G111" s="2">
        <v>0</v>
      </c>
      <c r="H111" s="1"/>
      <c r="I111" s="1"/>
      <c r="J111" s="1">
        <f t="shared" si="25"/>
        <v>0</v>
      </c>
      <c r="K111" s="2"/>
      <c r="L111" s="2">
        <f t="shared" si="42"/>
        <v>0</v>
      </c>
      <c r="M111" s="2">
        <f t="shared" si="42"/>
        <v>0</v>
      </c>
      <c r="N111" s="2">
        <f t="shared" si="26"/>
        <v>0</v>
      </c>
      <c r="O111" s="2">
        <v>421</v>
      </c>
      <c r="P111" s="37">
        <f>D111+F111+H111+O111</f>
        <v>421</v>
      </c>
      <c r="Q111" s="37" t="e">
        <f>E111+G111+I111+#REF!</f>
        <v>#REF!</v>
      </c>
      <c r="R111" s="37" t="e">
        <f>N111+J111+#REF!</f>
        <v>#REF!</v>
      </c>
      <c r="X111" s="36"/>
      <c r="Y111" s="36"/>
      <c r="Z111" s="37">
        <f aca="true" t="shared" si="43" ref="Z111:Z117">+X111+Y111</f>
        <v>0</v>
      </c>
    </row>
    <row r="112" spans="2:26" ht="15.75">
      <c r="B112" s="3">
        <v>5902</v>
      </c>
      <c r="C112" s="2" t="s">
        <v>90</v>
      </c>
      <c r="D112" s="2">
        <v>0</v>
      </c>
      <c r="E112" s="2">
        <v>0</v>
      </c>
      <c r="F112" s="2">
        <v>0</v>
      </c>
      <c r="G112" s="2">
        <v>0</v>
      </c>
      <c r="H112" s="1"/>
      <c r="I112" s="1"/>
      <c r="J112" s="1">
        <f t="shared" si="25"/>
        <v>0</v>
      </c>
      <c r="K112" s="2"/>
      <c r="L112" s="2">
        <f t="shared" si="42"/>
        <v>0</v>
      </c>
      <c r="M112" s="2">
        <f t="shared" si="42"/>
        <v>0</v>
      </c>
      <c r="N112" s="2">
        <f t="shared" si="26"/>
        <v>0</v>
      </c>
      <c r="O112" s="2"/>
      <c r="P112" s="37">
        <f>D112+F112+H112+O112</f>
        <v>0</v>
      </c>
      <c r="Q112" s="37" t="e">
        <f>E112+G112+I112+#REF!</f>
        <v>#REF!</v>
      </c>
      <c r="R112" s="37" t="e">
        <f>N112+J112+#REF!</f>
        <v>#REF!</v>
      </c>
      <c r="X112" s="36"/>
      <c r="Y112" s="36"/>
      <c r="Z112" s="37">
        <f t="shared" si="43"/>
        <v>0</v>
      </c>
    </row>
    <row r="113" spans="2:26" ht="15.75">
      <c r="B113" s="3">
        <v>5903</v>
      </c>
      <c r="C113" s="2" t="s">
        <v>91</v>
      </c>
      <c r="D113" s="2">
        <v>54</v>
      </c>
      <c r="E113" s="2">
        <v>0</v>
      </c>
      <c r="F113" s="2">
        <v>506</v>
      </c>
      <c r="G113" s="2">
        <v>0</v>
      </c>
      <c r="H113" s="1">
        <v>60</v>
      </c>
      <c r="I113" s="1"/>
      <c r="J113" s="1">
        <f t="shared" si="25"/>
        <v>60</v>
      </c>
      <c r="K113" s="2"/>
      <c r="L113" s="2">
        <f t="shared" si="42"/>
        <v>560</v>
      </c>
      <c r="M113" s="2">
        <f t="shared" si="42"/>
        <v>0</v>
      </c>
      <c r="N113" s="2">
        <f t="shared" si="26"/>
        <v>560</v>
      </c>
      <c r="O113" s="2">
        <v>104</v>
      </c>
      <c r="P113" s="37">
        <f>D113+F113+H113+O113</f>
        <v>724</v>
      </c>
      <c r="Q113" s="37" t="e">
        <f>E113+G113+I113+#REF!</f>
        <v>#REF!</v>
      </c>
      <c r="R113" s="37" t="e">
        <f>N113+J113+#REF!</f>
        <v>#REF!</v>
      </c>
      <c r="X113" s="36">
        <v>325</v>
      </c>
      <c r="Y113" s="36"/>
      <c r="Z113" s="37">
        <f t="shared" si="43"/>
        <v>325</v>
      </c>
    </row>
    <row r="114" spans="2:26" ht="15.75">
      <c r="B114" s="3">
        <v>5904</v>
      </c>
      <c r="C114" s="2" t="s">
        <v>92</v>
      </c>
      <c r="D114" s="2">
        <v>0</v>
      </c>
      <c r="E114" s="2">
        <v>0</v>
      </c>
      <c r="F114" s="2">
        <v>0</v>
      </c>
      <c r="G114" s="2">
        <v>0</v>
      </c>
      <c r="H114" s="1"/>
      <c r="I114" s="1"/>
      <c r="J114" s="1">
        <f t="shared" si="25"/>
        <v>0</v>
      </c>
      <c r="K114" s="2"/>
      <c r="L114" s="2">
        <f t="shared" si="42"/>
        <v>0</v>
      </c>
      <c r="M114" s="2">
        <f t="shared" si="42"/>
        <v>0</v>
      </c>
      <c r="N114" s="2">
        <f t="shared" si="26"/>
        <v>0</v>
      </c>
      <c r="O114" s="2">
        <f>128+64</f>
        <v>192</v>
      </c>
      <c r="P114" s="37">
        <f>D114+F114+H114+O114</f>
        <v>192</v>
      </c>
      <c r="Q114" s="37" t="e">
        <f>E114+G114+I114+#REF!</f>
        <v>#REF!</v>
      </c>
      <c r="R114" s="37" t="e">
        <f>N114+J114+#REF!</f>
        <v>#REF!</v>
      </c>
      <c r="X114" s="36"/>
      <c r="Y114" s="36"/>
      <c r="Z114" s="37">
        <f t="shared" si="43"/>
        <v>0</v>
      </c>
    </row>
    <row r="115" spans="2:26" ht="15.75">
      <c r="B115" s="3">
        <v>5905</v>
      </c>
      <c r="C115" s="2" t="s">
        <v>93</v>
      </c>
      <c r="D115" s="2">
        <v>1550</v>
      </c>
      <c r="E115" s="2">
        <v>0</v>
      </c>
      <c r="F115" s="2">
        <v>0</v>
      </c>
      <c r="G115" s="2">
        <v>0</v>
      </c>
      <c r="H115" s="1">
        <f>1661+1283</f>
        <v>2944</v>
      </c>
      <c r="I115" s="1"/>
      <c r="J115" s="1">
        <f t="shared" si="25"/>
        <v>2944</v>
      </c>
      <c r="K115" s="2"/>
      <c r="L115" s="2">
        <f t="shared" si="42"/>
        <v>1550</v>
      </c>
      <c r="M115" s="2">
        <f t="shared" si="42"/>
        <v>0</v>
      </c>
      <c r="N115" s="2">
        <f t="shared" si="26"/>
        <v>1550</v>
      </c>
      <c r="O115" s="2">
        <v>2170</v>
      </c>
      <c r="P115" s="37">
        <f>D115+F115+H115+O115</f>
        <v>6664</v>
      </c>
      <c r="Q115" s="37" t="e">
        <f>E115+G115+I115+#REF!</f>
        <v>#REF!</v>
      </c>
      <c r="R115" s="37" t="e">
        <f>N115+J115+#REF!</f>
        <v>#REF!</v>
      </c>
      <c r="X115" s="36">
        <v>694</v>
      </c>
      <c r="Y115" s="36"/>
      <c r="Z115" s="37">
        <f t="shared" si="43"/>
        <v>694</v>
      </c>
    </row>
    <row r="116" spans="2:26" ht="15.75">
      <c r="B116" s="3">
        <v>5906</v>
      </c>
      <c r="C116" s="2" t="s">
        <v>94</v>
      </c>
      <c r="D116" s="2">
        <v>0</v>
      </c>
      <c r="E116" s="2">
        <v>0</v>
      </c>
      <c r="F116" s="2">
        <v>120</v>
      </c>
      <c r="G116" s="2">
        <v>0</v>
      </c>
      <c r="H116" s="1"/>
      <c r="I116" s="1"/>
      <c r="J116" s="1">
        <f t="shared" si="25"/>
        <v>0</v>
      </c>
      <c r="K116" s="2"/>
      <c r="L116" s="2">
        <f t="shared" si="42"/>
        <v>120</v>
      </c>
      <c r="M116" s="2">
        <f t="shared" si="42"/>
        <v>0</v>
      </c>
      <c r="N116" s="2">
        <f t="shared" si="26"/>
        <v>120</v>
      </c>
      <c r="O116" s="2">
        <v>153</v>
      </c>
      <c r="P116" s="37">
        <f>D116+F116+H116+O116</f>
        <v>273</v>
      </c>
      <c r="Q116" s="37" t="e">
        <f>E116+G116+I116+#REF!</f>
        <v>#REF!</v>
      </c>
      <c r="R116" s="37" t="e">
        <f>N116+J116+#REF!</f>
        <v>#REF!</v>
      </c>
      <c r="X116" s="36">
        <v>121</v>
      </c>
      <c r="Y116" s="36"/>
      <c r="Z116" s="37">
        <f t="shared" si="43"/>
        <v>121</v>
      </c>
    </row>
    <row r="117" spans="2:26" ht="15.75">
      <c r="B117" s="3">
        <v>5907</v>
      </c>
      <c r="C117" s="2" t="s">
        <v>95</v>
      </c>
      <c r="D117" s="2">
        <v>0</v>
      </c>
      <c r="E117" s="2">
        <v>0</v>
      </c>
      <c r="F117" s="2">
        <v>0</v>
      </c>
      <c r="G117" s="2">
        <v>0</v>
      </c>
      <c r="H117" s="1"/>
      <c r="I117" s="1"/>
      <c r="J117" s="1">
        <f t="shared" si="25"/>
        <v>0</v>
      </c>
      <c r="K117" s="2"/>
      <c r="L117" s="2">
        <f t="shared" si="42"/>
        <v>0</v>
      </c>
      <c r="M117" s="2">
        <f t="shared" si="42"/>
        <v>0</v>
      </c>
      <c r="N117" s="2">
        <f t="shared" si="26"/>
        <v>0</v>
      </c>
      <c r="O117" s="2"/>
      <c r="P117" s="37">
        <f>D117+F117+H117+O117</f>
        <v>0</v>
      </c>
      <c r="Q117" s="37" t="e">
        <f>E117+G117+I117+#REF!</f>
        <v>#REF!</v>
      </c>
      <c r="R117" s="37" t="e">
        <f>N117+J117+#REF!</f>
        <v>#REF!</v>
      </c>
      <c r="X117" s="36"/>
      <c r="Y117" s="36"/>
      <c r="Z117" s="37">
        <f t="shared" si="43"/>
        <v>0</v>
      </c>
    </row>
    <row r="118" spans="1:26" ht="16.5" thickBot="1">
      <c r="A118" s="7">
        <f>SUM(A111:A117)</f>
        <v>0</v>
      </c>
      <c r="B118" s="3">
        <f>SUM(B111:B117)</f>
        <v>41328</v>
      </c>
      <c r="C118" s="43"/>
      <c r="D118" s="43">
        <f aca="true" t="shared" si="44" ref="D118:N118">SUM(D111:D117)</f>
        <v>1604</v>
      </c>
      <c r="E118" s="43">
        <f t="shared" si="44"/>
        <v>0</v>
      </c>
      <c r="F118" s="43">
        <f t="shared" si="44"/>
        <v>626</v>
      </c>
      <c r="G118" s="43">
        <f t="shared" si="44"/>
        <v>0</v>
      </c>
      <c r="H118" s="47">
        <f>SUM(H111:H117)</f>
        <v>3004</v>
      </c>
      <c r="I118" s="47">
        <f>SUM(I111:I117)</f>
        <v>0</v>
      </c>
      <c r="J118" s="47">
        <f>SUM(J111:J117)</f>
        <v>3004</v>
      </c>
      <c r="K118" s="43"/>
      <c r="L118" s="43">
        <f t="shared" si="44"/>
        <v>2230</v>
      </c>
      <c r="M118" s="43">
        <f t="shared" si="44"/>
        <v>0</v>
      </c>
      <c r="N118" s="43">
        <f t="shared" si="44"/>
        <v>2230</v>
      </c>
      <c r="O118" s="47">
        <f aca="true" t="shared" si="45" ref="O118:R118">SUM(O111:O117)</f>
        <v>3040</v>
      </c>
      <c r="P118" s="49">
        <f t="shared" si="45"/>
        <v>8274</v>
      </c>
      <c r="Q118" s="48" t="e">
        <f t="shared" si="45"/>
        <v>#REF!</v>
      </c>
      <c r="R118" s="48" t="e">
        <f t="shared" si="45"/>
        <v>#REF!</v>
      </c>
      <c r="S118" s="8" t="e">
        <f>P118+Q118</f>
        <v>#REF!</v>
      </c>
      <c r="X118" s="49">
        <f>SUM(X111:X117)</f>
        <v>1140</v>
      </c>
      <c r="Y118" s="48">
        <f>SUM(Y111:Y117)</f>
        <v>0</v>
      </c>
      <c r="Z118" s="48">
        <f>SUM(Z111:Z117)</f>
        <v>1140</v>
      </c>
    </row>
    <row r="119" spans="2:26" ht="15.75" thickTop="1">
      <c r="B119" s="3">
        <v>5999</v>
      </c>
      <c r="C119" s="42" t="s">
        <v>96</v>
      </c>
      <c r="D119" s="43">
        <v>0</v>
      </c>
      <c r="E119" s="43">
        <v>0</v>
      </c>
      <c r="F119" s="43">
        <v>0</v>
      </c>
      <c r="G119" s="43">
        <v>0</v>
      </c>
      <c r="H119" s="44"/>
      <c r="I119" s="44"/>
      <c r="J119" s="44">
        <f t="shared" si="25"/>
        <v>0</v>
      </c>
      <c r="K119" s="43"/>
      <c r="L119" s="43">
        <f aca="true" t="shared" si="46" ref="L119:L128">D119+F119</f>
        <v>0</v>
      </c>
      <c r="M119" s="43">
        <f aca="true" t="shared" si="47" ref="M119:M128">E119+G119</f>
        <v>0</v>
      </c>
      <c r="N119" s="43">
        <f t="shared" si="26"/>
        <v>0</v>
      </c>
      <c r="O119" s="43"/>
      <c r="P119" s="32"/>
      <c r="Q119" s="32"/>
      <c r="R119" s="32"/>
      <c r="X119" s="32"/>
      <c r="Y119" s="32"/>
      <c r="Z119" s="33">
        <f aca="true" t="shared" si="48" ref="Z119:Z128">+X119+Y119</f>
        <v>0</v>
      </c>
    </row>
    <row r="120" spans="2:26" ht="15.75">
      <c r="B120" s="3">
        <v>6001</v>
      </c>
      <c r="C120" s="2" t="s">
        <v>97</v>
      </c>
      <c r="D120" s="2">
        <v>0</v>
      </c>
      <c r="E120" s="2">
        <v>0</v>
      </c>
      <c r="F120" s="2">
        <v>0</v>
      </c>
      <c r="G120" s="2">
        <v>108</v>
      </c>
      <c r="H120" s="1"/>
      <c r="I120" s="1">
        <v>105</v>
      </c>
      <c r="J120" s="1">
        <f t="shared" si="25"/>
        <v>105</v>
      </c>
      <c r="K120" s="2"/>
      <c r="L120" s="2">
        <f t="shared" si="46"/>
        <v>0</v>
      </c>
      <c r="M120" s="2">
        <f t="shared" si="47"/>
        <v>108</v>
      </c>
      <c r="N120" s="2">
        <f t="shared" si="26"/>
        <v>108</v>
      </c>
      <c r="O120" s="2"/>
      <c r="P120" s="37">
        <f>D120+F120+H120+O120</f>
        <v>0</v>
      </c>
      <c r="Q120" s="37" t="e">
        <f>E120+G120+I120+#REF!</f>
        <v>#REF!</v>
      </c>
      <c r="R120" s="37" t="e">
        <f>N120+J120+#REF!</f>
        <v>#REF!</v>
      </c>
      <c r="X120" s="36"/>
      <c r="Y120" s="36"/>
      <c r="Z120" s="37">
        <f t="shared" si="48"/>
        <v>0</v>
      </c>
    </row>
    <row r="121" spans="2:26" ht="15.75">
      <c r="B121" s="3">
        <v>6002</v>
      </c>
      <c r="C121" s="2" t="s">
        <v>98</v>
      </c>
      <c r="D121" s="2">
        <v>0</v>
      </c>
      <c r="E121" s="2">
        <v>150</v>
      </c>
      <c r="F121" s="2">
        <v>0</v>
      </c>
      <c r="G121" s="2">
        <f>250-150</f>
        <v>100</v>
      </c>
      <c r="H121" s="1"/>
      <c r="I121" s="1"/>
      <c r="J121" s="1">
        <f t="shared" si="25"/>
        <v>0</v>
      </c>
      <c r="K121" s="2"/>
      <c r="L121" s="2">
        <f t="shared" si="46"/>
        <v>0</v>
      </c>
      <c r="M121" s="2">
        <f t="shared" si="47"/>
        <v>250</v>
      </c>
      <c r="N121" s="2">
        <f t="shared" si="26"/>
        <v>250</v>
      </c>
      <c r="O121" s="2"/>
      <c r="P121" s="37">
        <f>D121+F121+H121+O121</f>
        <v>0</v>
      </c>
      <c r="Q121" s="37" t="e">
        <f>E121+G121+I121+#REF!</f>
        <v>#REF!</v>
      </c>
      <c r="R121" s="37" t="e">
        <f>N121+J121+#REF!</f>
        <v>#REF!</v>
      </c>
      <c r="X121" s="36"/>
      <c r="Y121" s="36"/>
      <c r="Z121" s="37">
        <f t="shared" si="48"/>
        <v>0</v>
      </c>
    </row>
    <row r="122" spans="2:26" ht="15.75">
      <c r="B122" s="3">
        <v>6003</v>
      </c>
      <c r="C122" s="2" t="s">
        <v>99</v>
      </c>
      <c r="D122" s="2">
        <v>20</v>
      </c>
      <c r="E122" s="2">
        <v>0</v>
      </c>
      <c r="F122" s="2">
        <v>24</v>
      </c>
      <c r="G122" s="2">
        <v>0</v>
      </c>
      <c r="H122" s="1"/>
      <c r="I122" s="1"/>
      <c r="J122" s="1">
        <f t="shared" si="25"/>
        <v>0</v>
      </c>
      <c r="K122" s="2"/>
      <c r="L122" s="2">
        <f t="shared" si="46"/>
        <v>44</v>
      </c>
      <c r="M122" s="2">
        <f t="shared" si="47"/>
        <v>0</v>
      </c>
      <c r="N122" s="2">
        <f t="shared" si="26"/>
        <v>44</v>
      </c>
      <c r="O122" s="2"/>
      <c r="P122" s="37">
        <f>D122+F122+H122+O122</f>
        <v>44</v>
      </c>
      <c r="Q122" s="37" t="e">
        <f>E122+G122+I122+#REF!</f>
        <v>#REF!</v>
      </c>
      <c r="R122" s="37" t="e">
        <f>N122+J122+#REF!</f>
        <v>#REF!</v>
      </c>
      <c r="X122" s="36"/>
      <c r="Y122" s="36"/>
      <c r="Z122" s="37">
        <f t="shared" si="48"/>
        <v>0</v>
      </c>
    </row>
    <row r="123" spans="2:26" ht="15.75">
      <c r="B123" s="3">
        <v>6004</v>
      </c>
      <c r="C123" s="2" t="s">
        <v>100</v>
      </c>
      <c r="D123" s="2">
        <v>0</v>
      </c>
      <c r="E123" s="2">
        <v>0</v>
      </c>
      <c r="F123" s="2">
        <v>0</v>
      </c>
      <c r="G123" s="2">
        <v>0</v>
      </c>
      <c r="H123" s="1"/>
      <c r="I123" s="1"/>
      <c r="J123" s="1">
        <f t="shared" si="25"/>
        <v>0</v>
      </c>
      <c r="K123" s="2"/>
      <c r="L123" s="2">
        <f t="shared" si="46"/>
        <v>0</v>
      </c>
      <c r="M123" s="2">
        <f t="shared" si="47"/>
        <v>0</v>
      </c>
      <c r="N123" s="2">
        <f t="shared" si="26"/>
        <v>0</v>
      </c>
      <c r="O123" s="2"/>
      <c r="P123" s="37">
        <f>D123+F123+H123+O123</f>
        <v>0</v>
      </c>
      <c r="Q123" s="37" t="e">
        <f>E123+G123+I123+#REF!</f>
        <v>#REF!</v>
      </c>
      <c r="R123" s="37" t="e">
        <f>N123+J123+#REF!</f>
        <v>#REF!</v>
      </c>
      <c r="X123" s="36"/>
      <c r="Y123" s="36"/>
      <c r="Z123" s="37">
        <f t="shared" si="48"/>
        <v>0</v>
      </c>
    </row>
    <row r="124" spans="2:26" ht="15.75">
      <c r="B124" s="3">
        <v>6005</v>
      </c>
      <c r="C124" s="2" t="s">
        <v>101</v>
      </c>
      <c r="D124" s="2">
        <v>120</v>
      </c>
      <c r="E124" s="2">
        <v>0</v>
      </c>
      <c r="F124" s="2">
        <v>0</v>
      </c>
      <c r="G124" s="2">
        <v>0</v>
      </c>
      <c r="H124" s="1">
        <v>41</v>
      </c>
      <c r="I124" s="1"/>
      <c r="J124" s="1">
        <f t="shared" si="25"/>
        <v>41</v>
      </c>
      <c r="K124" s="2"/>
      <c r="L124" s="2">
        <f t="shared" si="46"/>
        <v>120</v>
      </c>
      <c r="M124" s="2">
        <f t="shared" si="47"/>
        <v>0</v>
      </c>
      <c r="N124" s="2">
        <f t="shared" si="26"/>
        <v>120</v>
      </c>
      <c r="O124" s="2">
        <v>59</v>
      </c>
      <c r="P124" s="37">
        <f>D124+F124+H124+O124</f>
        <v>220</v>
      </c>
      <c r="Q124" s="37" t="e">
        <f>E124+G124+I124+#REF!</f>
        <v>#REF!</v>
      </c>
      <c r="R124" s="37" t="e">
        <f>N124+J124+#REF!</f>
        <v>#REF!</v>
      </c>
      <c r="X124" s="36">
        <v>230</v>
      </c>
      <c r="Y124" s="36"/>
      <c r="Z124" s="37">
        <f t="shared" si="48"/>
        <v>230</v>
      </c>
    </row>
    <row r="125" spans="2:26" ht="15.75">
      <c r="B125" s="3">
        <v>6006</v>
      </c>
      <c r="C125" s="2" t="s">
        <v>102</v>
      </c>
      <c r="D125" s="2">
        <v>0</v>
      </c>
      <c r="E125" s="2">
        <v>0</v>
      </c>
      <c r="F125" s="2">
        <v>0</v>
      </c>
      <c r="G125" s="2">
        <v>0</v>
      </c>
      <c r="H125" s="1"/>
      <c r="I125" s="1"/>
      <c r="J125" s="1">
        <f t="shared" si="25"/>
        <v>0</v>
      </c>
      <c r="K125" s="2"/>
      <c r="L125" s="2">
        <f t="shared" si="46"/>
        <v>0</v>
      </c>
      <c r="M125" s="2">
        <f t="shared" si="47"/>
        <v>0</v>
      </c>
      <c r="N125" s="2">
        <f t="shared" si="26"/>
        <v>0</v>
      </c>
      <c r="O125" s="2"/>
      <c r="P125" s="37">
        <f>D125+F125+H125+O125</f>
        <v>0</v>
      </c>
      <c r="Q125" s="37" t="e">
        <f>E125+G125+I125+#REF!</f>
        <v>#REF!</v>
      </c>
      <c r="R125" s="37" t="e">
        <f>N125+J125+#REF!</f>
        <v>#REF!</v>
      </c>
      <c r="X125" s="36"/>
      <c r="Y125" s="36"/>
      <c r="Z125" s="37">
        <f t="shared" si="48"/>
        <v>0</v>
      </c>
    </row>
    <row r="126" spans="2:26" ht="15.75">
      <c r="B126" s="3">
        <v>6007</v>
      </c>
      <c r="C126" s="2" t="s">
        <v>103</v>
      </c>
      <c r="D126" s="2">
        <v>0</v>
      </c>
      <c r="E126" s="2">
        <v>0</v>
      </c>
      <c r="F126" s="2">
        <v>0</v>
      </c>
      <c r="G126" s="2">
        <v>0</v>
      </c>
      <c r="H126" s="1"/>
      <c r="I126" s="1"/>
      <c r="J126" s="1">
        <f t="shared" si="25"/>
        <v>0</v>
      </c>
      <c r="K126" s="2"/>
      <c r="L126" s="2">
        <f t="shared" si="46"/>
        <v>0</v>
      </c>
      <c r="M126" s="2">
        <f t="shared" si="47"/>
        <v>0</v>
      </c>
      <c r="N126" s="2">
        <f t="shared" si="26"/>
        <v>0</v>
      </c>
      <c r="O126" s="2"/>
      <c r="P126" s="37">
        <f>D126+F126+H126+O126</f>
        <v>0</v>
      </c>
      <c r="Q126" s="37" t="e">
        <f>E126+G126+I126+#REF!</f>
        <v>#REF!</v>
      </c>
      <c r="R126" s="37" t="e">
        <f>N126+J126+#REF!</f>
        <v>#REF!</v>
      </c>
      <c r="X126" s="36"/>
      <c r="Y126" s="36"/>
      <c r="Z126" s="37">
        <f t="shared" si="48"/>
        <v>0</v>
      </c>
    </row>
    <row r="127" spans="2:26" ht="15.75">
      <c r="B127" s="3">
        <v>6008</v>
      </c>
      <c r="C127" s="2" t="s">
        <v>104</v>
      </c>
      <c r="D127" s="2">
        <v>0</v>
      </c>
      <c r="E127" s="2">
        <v>100</v>
      </c>
      <c r="F127" s="2">
        <v>0</v>
      </c>
      <c r="G127" s="2">
        <v>150</v>
      </c>
      <c r="H127" s="1"/>
      <c r="I127" s="1"/>
      <c r="J127" s="1">
        <f t="shared" si="25"/>
        <v>0</v>
      </c>
      <c r="K127" s="2"/>
      <c r="L127" s="2">
        <f t="shared" si="46"/>
        <v>0</v>
      </c>
      <c r="M127" s="2">
        <f t="shared" si="47"/>
        <v>250</v>
      </c>
      <c r="N127" s="2">
        <f t="shared" si="26"/>
        <v>250</v>
      </c>
      <c r="O127" s="2"/>
      <c r="P127" s="37">
        <f>D127+F127+H127+O127</f>
        <v>0</v>
      </c>
      <c r="Q127" s="37" t="e">
        <f>E127+G127+I127+#REF!</f>
        <v>#REF!</v>
      </c>
      <c r="R127" s="37" t="e">
        <f>N127+J127+#REF!</f>
        <v>#REF!</v>
      </c>
      <c r="X127" s="36"/>
      <c r="Y127" s="36">
        <v>100</v>
      </c>
      <c r="Z127" s="37">
        <f t="shared" si="48"/>
        <v>100</v>
      </c>
    </row>
    <row r="128" spans="2:26" ht="15.75">
      <c r="B128" s="3">
        <v>6009</v>
      </c>
      <c r="C128" s="2" t="s">
        <v>105</v>
      </c>
      <c r="D128" s="2">
        <v>0</v>
      </c>
      <c r="E128" s="2">
        <v>0</v>
      </c>
      <c r="F128" s="2">
        <v>0</v>
      </c>
      <c r="G128" s="2">
        <v>0</v>
      </c>
      <c r="H128" s="1"/>
      <c r="I128" s="1"/>
      <c r="J128" s="1">
        <f t="shared" si="25"/>
        <v>0</v>
      </c>
      <c r="K128" s="2"/>
      <c r="L128" s="2">
        <f t="shared" si="46"/>
        <v>0</v>
      </c>
      <c r="M128" s="2">
        <f t="shared" si="47"/>
        <v>0</v>
      </c>
      <c r="N128" s="2">
        <f t="shared" si="26"/>
        <v>0</v>
      </c>
      <c r="O128" s="2"/>
      <c r="P128" s="37">
        <f>D128+F128+H128+O128</f>
        <v>0</v>
      </c>
      <c r="Q128" s="37" t="e">
        <f>E128+G128+I128+#REF!</f>
        <v>#REF!</v>
      </c>
      <c r="R128" s="37" t="e">
        <f>N128+J128+#REF!</f>
        <v>#REF!</v>
      </c>
      <c r="X128" s="36"/>
      <c r="Y128" s="36"/>
      <c r="Z128" s="37">
        <f t="shared" si="48"/>
        <v>0</v>
      </c>
    </row>
    <row r="129" spans="1:26" ht="16.5" thickBot="1">
      <c r="A129" s="7">
        <f>SUM(A120:A128)</f>
        <v>0</v>
      </c>
      <c r="B129" s="3">
        <f>SUM(B120:B128)</f>
        <v>54045</v>
      </c>
      <c r="C129" s="43"/>
      <c r="D129" s="43">
        <f aca="true" t="shared" si="49" ref="D129:N129">SUM(D120:D128)</f>
        <v>140</v>
      </c>
      <c r="E129" s="43">
        <f t="shared" si="49"/>
        <v>250</v>
      </c>
      <c r="F129" s="43">
        <f t="shared" si="49"/>
        <v>24</v>
      </c>
      <c r="G129" s="43">
        <f t="shared" si="49"/>
        <v>358</v>
      </c>
      <c r="H129" s="47">
        <f>SUM(H120:H128)</f>
        <v>41</v>
      </c>
      <c r="I129" s="47">
        <f>SUM(I120:I128)</f>
        <v>105</v>
      </c>
      <c r="J129" s="47">
        <f>SUM(J120:J128)</f>
        <v>146</v>
      </c>
      <c r="K129" s="43"/>
      <c r="L129" s="43">
        <f t="shared" si="49"/>
        <v>164</v>
      </c>
      <c r="M129" s="43">
        <f t="shared" si="49"/>
        <v>608</v>
      </c>
      <c r="N129" s="43">
        <f t="shared" si="49"/>
        <v>772</v>
      </c>
      <c r="O129" s="47">
        <f aca="true" t="shared" si="50" ref="O129:R129">SUM(O120:O128)</f>
        <v>59</v>
      </c>
      <c r="P129" s="49">
        <f t="shared" si="50"/>
        <v>264</v>
      </c>
      <c r="Q129" s="48" t="e">
        <f t="shared" si="50"/>
        <v>#REF!</v>
      </c>
      <c r="R129" s="48" t="e">
        <f t="shared" si="50"/>
        <v>#REF!</v>
      </c>
      <c r="S129" s="8" t="e">
        <f>P129+Q129</f>
        <v>#REF!</v>
      </c>
      <c r="X129" s="49">
        <f>SUM(X120:X128)</f>
        <v>230</v>
      </c>
      <c r="Y129" s="48">
        <f>SUM(Y120:Y128)</f>
        <v>100</v>
      </c>
      <c r="Z129" s="48">
        <f>SUM(Z120:Z128)</f>
        <v>330</v>
      </c>
    </row>
    <row r="130" spans="2:26" ht="15.75" thickTop="1">
      <c r="B130" s="3">
        <v>6099</v>
      </c>
      <c r="C130" s="42" t="s">
        <v>106</v>
      </c>
      <c r="D130" s="43">
        <v>0</v>
      </c>
      <c r="E130" s="43">
        <v>0</v>
      </c>
      <c r="F130" s="43">
        <v>0</v>
      </c>
      <c r="G130" s="43">
        <v>0</v>
      </c>
      <c r="H130" s="44"/>
      <c r="I130" s="44"/>
      <c r="J130" s="44">
        <f t="shared" si="25"/>
        <v>0</v>
      </c>
      <c r="K130" s="43"/>
      <c r="L130" s="43">
        <f aca="true" t="shared" si="51" ref="L130:L138">D130+F130</f>
        <v>0</v>
      </c>
      <c r="M130" s="43">
        <f aca="true" t="shared" si="52" ref="M130:M138">E130+G130</f>
        <v>0</v>
      </c>
      <c r="N130" s="43">
        <f t="shared" si="26"/>
        <v>0</v>
      </c>
      <c r="O130" s="43"/>
      <c r="P130" s="32"/>
      <c r="Q130" s="32"/>
      <c r="R130" s="32"/>
      <c r="X130" s="32"/>
      <c r="Y130" s="32"/>
      <c r="Z130" s="33">
        <f aca="true" t="shared" si="53" ref="Z130:Z138">+X130+Y130</f>
        <v>0</v>
      </c>
    </row>
    <row r="131" spans="2:26" ht="15.75">
      <c r="B131" s="3">
        <v>6101</v>
      </c>
      <c r="C131" s="2" t="s">
        <v>107</v>
      </c>
      <c r="D131" s="2">
        <v>0</v>
      </c>
      <c r="E131" s="2">
        <v>0</v>
      </c>
      <c r="F131" s="2">
        <v>0</v>
      </c>
      <c r="G131" s="2">
        <v>0</v>
      </c>
      <c r="H131" s="1"/>
      <c r="I131" s="1"/>
      <c r="J131" s="1">
        <f t="shared" si="25"/>
        <v>0</v>
      </c>
      <c r="K131" s="2"/>
      <c r="L131" s="2">
        <f t="shared" si="51"/>
        <v>0</v>
      </c>
      <c r="M131" s="2">
        <f t="shared" si="52"/>
        <v>0</v>
      </c>
      <c r="N131" s="2">
        <f t="shared" si="26"/>
        <v>0</v>
      </c>
      <c r="O131" s="2"/>
      <c r="P131" s="37">
        <f>D131+F131+H131+O131</f>
        <v>0</v>
      </c>
      <c r="Q131" s="37" t="e">
        <f>E131+G131+I131+#REF!</f>
        <v>#REF!</v>
      </c>
      <c r="R131" s="37" t="e">
        <f>N131+J131+#REF!</f>
        <v>#REF!</v>
      </c>
      <c r="X131" s="36"/>
      <c r="Y131" s="36"/>
      <c r="Z131" s="37">
        <f t="shared" si="53"/>
        <v>0</v>
      </c>
    </row>
    <row r="132" spans="2:26" ht="15.75">
      <c r="B132" s="3">
        <v>6102</v>
      </c>
      <c r="C132" s="2" t="s">
        <v>108</v>
      </c>
      <c r="D132" s="2">
        <v>0</v>
      </c>
      <c r="E132" s="2">
        <v>0</v>
      </c>
      <c r="F132" s="2">
        <v>0</v>
      </c>
      <c r="G132" s="2">
        <v>0</v>
      </c>
      <c r="H132" s="1"/>
      <c r="I132" s="1"/>
      <c r="J132" s="1">
        <f t="shared" si="25"/>
        <v>0</v>
      </c>
      <c r="K132" s="2"/>
      <c r="L132" s="2">
        <f t="shared" si="51"/>
        <v>0</v>
      </c>
      <c r="M132" s="2">
        <f t="shared" si="52"/>
        <v>0</v>
      </c>
      <c r="N132" s="2">
        <f t="shared" si="26"/>
        <v>0</v>
      </c>
      <c r="O132" s="2"/>
      <c r="P132" s="37">
        <f>D132+F132+H132+O132</f>
        <v>0</v>
      </c>
      <c r="Q132" s="37" t="e">
        <f>E132+G132+I132+#REF!</f>
        <v>#REF!</v>
      </c>
      <c r="R132" s="37" t="e">
        <f>N132+J132+#REF!</f>
        <v>#REF!</v>
      </c>
      <c r="X132" s="36"/>
      <c r="Y132" s="36"/>
      <c r="Z132" s="37">
        <f t="shared" si="53"/>
        <v>0</v>
      </c>
    </row>
    <row r="133" spans="2:26" ht="15.75">
      <c r="B133" s="3">
        <v>6103</v>
      </c>
      <c r="C133" s="2" t="s">
        <v>109</v>
      </c>
      <c r="D133" s="2">
        <v>431</v>
      </c>
      <c r="E133" s="2">
        <v>0</v>
      </c>
      <c r="F133" s="2">
        <v>254</v>
      </c>
      <c r="G133" s="2">
        <v>0</v>
      </c>
      <c r="H133" s="1">
        <v>116</v>
      </c>
      <c r="I133" s="1"/>
      <c r="J133" s="1">
        <f t="shared" si="25"/>
        <v>116</v>
      </c>
      <c r="K133" s="2"/>
      <c r="L133" s="2">
        <f t="shared" si="51"/>
        <v>685</v>
      </c>
      <c r="M133" s="2">
        <f t="shared" si="52"/>
        <v>0</v>
      </c>
      <c r="N133" s="2">
        <f t="shared" si="26"/>
        <v>685</v>
      </c>
      <c r="O133" s="2">
        <v>195</v>
      </c>
      <c r="P133" s="37">
        <f>D133+F133+H133+O133</f>
        <v>996</v>
      </c>
      <c r="Q133" s="37" t="e">
        <f>E133+G133+I133+#REF!</f>
        <v>#REF!</v>
      </c>
      <c r="R133" s="37" t="e">
        <f>N133+J133+#REF!</f>
        <v>#REF!</v>
      </c>
      <c r="S133" s="7" t="s">
        <v>319</v>
      </c>
      <c r="X133" s="36">
        <v>204</v>
      </c>
      <c r="Y133" s="36"/>
      <c r="Z133" s="37">
        <f t="shared" si="53"/>
        <v>204</v>
      </c>
    </row>
    <row r="134" spans="2:26" ht="15.75">
      <c r="B134" s="3">
        <v>6104</v>
      </c>
      <c r="C134" s="2" t="s">
        <v>110</v>
      </c>
      <c r="D134" s="2">
        <v>0</v>
      </c>
      <c r="E134" s="2">
        <v>0</v>
      </c>
      <c r="F134" s="2">
        <v>0</v>
      </c>
      <c r="G134" s="2">
        <v>0</v>
      </c>
      <c r="H134" s="1"/>
      <c r="I134" s="1"/>
      <c r="J134" s="1">
        <f t="shared" si="25"/>
        <v>0</v>
      </c>
      <c r="K134" s="2"/>
      <c r="L134" s="2">
        <f t="shared" si="51"/>
        <v>0</v>
      </c>
      <c r="M134" s="2">
        <f t="shared" si="52"/>
        <v>0</v>
      </c>
      <c r="N134" s="2">
        <f t="shared" si="26"/>
        <v>0</v>
      </c>
      <c r="O134" s="2"/>
      <c r="P134" s="37">
        <f>D134+F134+H134+O134</f>
        <v>0</v>
      </c>
      <c r="Q134" s="37" t="e">
        <f>E134+G134+I134+#REF!</f>
        <v>#REF!</v>
      </c>
      <c r="R134" s="37" t="e">
        <f>N134+J134+#REF!</f>
        <v>#REF!</v>
      </c>
      <c r="X134" s="36"/>
      <c r="Y134" s="36"/>
      <c r="Z134" s="37">
        <f t="shared" si="53"/>
        <v>0</v>
      </c>
    </row>
    <row r="135" spans="2:26" ht="15.75">
      <c r="B135" s="3">
        <v>6105</v>
      </c>
      <c r="C135" s="2" t="s">
        <v>111</v>
      </c>
      <c r="D135" s="2">
        <v>0</v>
      </c>
      <c r="E135" s="2">
        <v>0</v>
      </c>
      <c r="F135" s="2">
        <v>0</v>
      </c>
      <c r="G135" s="2">
        <v>60</v>
      </c>
      <c r="H135" s="1"/>
      <c r="I135" s="1">
        <v>80</v>
      </c>
      <c r="J135" s="1">
        <f t="shared" si="25"/>
        <v>80</v>
      </c>
      <c r="K135" s="2"/>
      <c r="L135" s="2">
        <f t="shared" si="51"/>
        <v>0</v>
      </c>
      <c r="M135" s="2">
        <f t="shared" si="52"/>
        <v>60</v>
      </c>
      <c r="N135" s="2">
        <f t="shared" si="26"/>
        <v>60</v>
      </c>
      <c r="O135" s="2"/>
      <c r="P135" s="37">
        <f>D135+F135+H135+O135</f>
        <v>0</v>
      </c>
      <c r="Q135" s="37" t="e">
        <f>E135+G135+I135+#REF!</f>
        <v>#REF!</v>
      </c>
      <c r="R135" s="37" t="e">
        <f>N135+J135+#REF!</f>
        <v>#REF!</v>
      </c>
      <c r="X135" s="36"/>
      <c r="Y135" s="36">
        <v>50</v>
      </c>
      <c r="Z135" s="37">
        <f t="shared" si="53"/>
        <v>50</v>
      </c>
    </row>
    <row r="136" spans="2:26" ht="15.75">
      <c r="B136" s="3">
        <v>6106</v>
      </c>
      <c r="C136" s="2" t="s">
        <v>112</v>
      </c>
      <c r="D136" s="2">
        <v>91</v>
      </c>
      <c r="E136" s="2">
        <v>56</v>
      </c>
      <c r="F136" s="2">
        <v>88</v>
      </c>
      <c r="G136" s="2">
        <v>180</v>
      </c>
      <c r="H136" s="1">
        <v>105</v>
      </c>
      <c r="I136" s="1"/>
      <c r="J136" s="1">
        <f t="shared" si="25"/>
        <v>105</v>
      </c>
      <c r="K136" s="2"/>
      <c r="L136" s="2">
        <f t="shared" si="51"/>
        <v>179</v>
      </c>
      <c r="M136" s="2">
        <f t="shared" si="52"/>
        <v>236</v>
      </c>
      <c r="N136" s="2">
        <f t="shared" si="26"/>
        <v>415</v>
      </c>
      <c r="O136" s="2"/>
      <c r="P136" s="37">
        <f>D136+F136+H136+O136</f>
        <v>284</v>
      </c>
      <c r="Q136" s="37" t="e">
        <f>E136+G136+I136+#REF!</f>
        <v>#REF!</v>
      </c>
      <c r="R136" s="37" t="e">
        <f>N136+J136+#REF!</f>
        <v>#REF!</v>
      </c>
      <c r="X136" s="36">
        <v>101</v>
      </c>
      <c r="Y136" s="36">
        <v>59</v>
      </c>
      <c r="Z136" s="37">
        <f t="shared" si="53"/>
        <v>160</v>
      </c>
    </row>
    <row r="137" spans="2:26" ht="15.75">
      <c r="B137" s="3">
        <v>6107</v>
      </c>
      <c r="C137" s="2" t="s">
        <v>113</v>
      </c>
      <c r="D137" s="2">
        <v>0</v>
      </c>
      <c r="E137" s="2">
        <v>50</v>
      </c>
      <c r="F137" s="2">
        <v>0</v>
      </c>
      <c r="G137" s="2">
        <v>90</v>
      </c>
      <c r="H137" s="1"/>
      <c r="I137" s="1">
        <v>40</v>
      </c>
      <c r="J137" s="1">
        <f t="shared" si="25"/>
        <v>40</v>
      </c>
      <c r="K137" s="2"/>
      <c r="L137" s="2">
        <f t="shared" si="51"/>
        <v>0</v>
      </c>
      <c r="M137" s="2">
        <f t="shared" si="52"/>
        <v>140</v>
      </c>
      <c r="N137" s="2">
        <f t="shared" si="26"/>
        <v>140</v>
      </c>
      <c r="O137" s="2"/>
      <c r="P137" s="37">
        <f>D137+F137+H137+O137</f>
        <v>0</v>
      </c>
      <c r="Q137" s="37" t="e">
        <f>E137+G137+I137+#REF!</f>
        <v>#REF!</v>
      </c>
      <c r="R137" s="37" t="e">
        <f>N137+J137+#REF!</f>
        <v>#REF!</v>
      </c>
      <c r="X137" s="36"/>
      <c r="Y137" s="36">
        <v>50</v>
      </c>
      <c r="Z137" s="37">
        <f t="shared" si="53"/>
        <v>50</v>
      </c>
    </row>
    <row r="138" spans="2:26" ht="15.75">
      <c r="B138" s="3">
        <v>6108</v>
      </c>
      <c r="C138" s="2" t="s">
        <v>114</v>
      </c>
      <c r="D138" s="2">
        <v>0</v>
      </c>
      <c r="E138" s="2">
        <v>0</v>
      </c>
      <c r="F138" s="2">
        <v>0</v>
      </c>
      <c r="G138" s="2">
        <v>0</v>
      </c>
      <c r="H138" s="1"/>
      <c r="I138" s="1"/>
      <c r="J138" s="1">
        <f t="shared" si="25"/>
        <v>0</v>
      </c>
      <c r="K138" s="2"/>
      <c r="L138" s="2">
        <f t="shared" si="51"/>
        <v>0</v>
      </c>
      <c r="M138" s="2">
        <f t="shared" si="52"/>
        <v>0</v>
      </c>
      <c r="N138" s="2">
        <f t="shared" si="26"/>
        <v>0</v>
      </c>
      <c r="O138" s="2"/>
      <c r="P138" s="37">
        <f>D138+F138+H138+O138</f>
        <v>0</v>
      </c>
      <c r="Q138" s="37" t="e">
        <f>E138+G138+I138+#REF!</f>
        <v>#REF!</v>
      </c>
      <c r="R138" s="37" t="e">
        <f>N138+J138+#REF!</f>
        <v>#REF!</v>
      </c>
      <c r="X138" s="36"/>
      <c r="Y138" s="36"/>
      <c r="Z138" s="37">
        <f t="shared" si="53"/>
        <v>0</v>
      </c>
    </row>
    <row r="139" spans="1:26" ht="16.5" thickBot="1">
      <c r="A139" s="7">
        <f>SUM(A131:A138)</f>
        <v>0</v>
      </c>
      <c r="B139" s="3">
        <f>SUM(B131:B138)</f>
        <v>48836</v>
      </c>
      <c r="C139" s="43"/>
      <c r="D139" s="43">
        <f aca="true" t="shared" si="54" ref="D139:N139">SUM(D131:D138)</f>
        <v>522</v>
      </c>
      <c r="E139" s="43">
        <f t="shared" si="54"/>
        <v>106</v>
      </c>
      <c r="F139" s="43">
        <f t="shared" si="54"/>
        <v>342</v>
      </c>
      <c r="G139" s="43">
        <f t="shared" si="54"/>
        <v>330</v>
      </c>
      <c r="H139" s="47">
        <f>SUM(H131:H138)</f>
        <v>221</v>
      </c>
      <c r="I139" s="47">
        <f>SUM(I131:I138)</f>
        <v>120</v>
      </c>
      <c r="J139" s="47">
        <f>SUM(J131:J138)</f>
        <v>341</v>
      </c>
      <c r="K139" s="43"/>
      <c r="L139" s="43">
        <f t="shared" si="54"/>
        <v>864</v>
      </c>
      <c r="M139" s="43">
        <f t="shared" si="54"/>
        <v>436</v>
      </c>
      <c r="N139" s="43">
        <f t="shared" si="54"/>
        <v>1300</v>
      </c>
      <c r="O139" s="47">
        <f aca="true" t="shared" si="55" ref="O139:R139">SUM(O131:O138)</f>
        <v>195</v>
      </c>
      <c r="P139" s="49">
        <f t="shared" si="55"/>
        <v>1280</v>
      </c>
      <c r="Q139" s="48" t="e">
        <f t="shared" si="55"/>
        <v>#REF!</v>
      </c>
      <c r="R139" s="48" t="e">
        <f t="shared" si="55"/>
        <v>#REF!</v>
      </c>
      <c r="S139" s="8" t="e">
        <f>P139+Q139</f>
        <v>#REF!</v>
      </c>
      <c r="X139" s="49">
        <f>SUM(X131:X138)</f>
        <v>305</v>
      </c>
      <c r="Y139" s="48">
        <f>SUM(Y131:Y138)</f>
        <v>159</v>
      </c>
      <c r="Z139" s="48">
        <f>SUM(Z131:Z138)</f>
        <v>464</v>
      </c>
    </row>
    <row r="140" spans="2:26" ht="15.75" thickTop="1">
      <c r="B140" s="3">
        <v>6199</v>
      </c>
      <c r="C140" s="42" t="s">
        <v>115</v>
      </c>
      <c r="D140" s="43">
        <v>0</v>
      </c>
      <c r="E140" s="43">
        <v>0</v>
      </c>
      <c r="F140" s="43">
        <v>0</v>
      </c>
      <c r="G140" s="43">
        <v>0</v>
      </c>
      <c r="H140" s="44"/>
      <c r="I140" s="44"/>
      <c r="J140" s="44">
        <f t="shared" si="25"/>
        <v>0</v>
      </c>
      <c r="K140" s="43"/>
      <c r="L140" s="43">
        <f aca="true" t="shared" si="56" ref="L140:L151">D140+F140</f>
        <v>0</v>
      </c>
      <c r="M140" s="43">
        <f aca="true" t="shared" si="57" ref="M140:M151">E140+G140</f>
        <v>0</v>
      </c>
      <c r="N140" s="43">
        <f t="shared" si="26"/>
        <v>0</v>
      </c>
      <c r="O140" s="43"/>
      <c r="P140" s="32"/>
      <c r="Q140" s="32"/>
      <c r="R140" s="32"/>
      <c r="X140" s="32"/>
      <c r="Y140" s="32"/>
      <c r="Z140" s="33">
        <f aca="true" t="shared" si="58" ref="Z140:Z151">+X140+Y140</f>
        <v>0</v>
      </c>
    </row>
    <row r="141" spans="2:26" ht="15.75">
      <c r="B141" s="3">
        <v>6201</v>
      </c>
      <c r="C141" s="2" t="s">
        <v>116</v>
      </c>
      <c r="D141" s="2">
        <v>0</v>
      </c>
      <c r="E141" s="2">
        <v>507</v>
      </c>
      <c r="F141" s="2">
        <v>0</v>
      </c>
      <c r="G141" s="2">
        <v>334</v>
      </c>
      <c r="H141" s="1"/>
      <c r="I141" s="1">
        <v>334</v>
      </c>
      <c r="J141" s="1">
        <f t="shared" si="25"/>
        <v>334</v>
      </c>
      <c r="K141" s="2"/>
      <c r="L141" s="2">
        <f t="shared" si="56"/>
        <v>0</v>
      </c>
      <c r="M141" s="2">
        <f t="shared" si="57"/>
        <v>841</v>
      </c>
      <c r="N141" s="2">
        <f t="shared" si="26"/>
        <v>841</v>
      </c>
      <c r="O141" s="2"/>
      <c r="P141" s="37">
        <f>D141+F141+H141+O141</f>
        <v>0</v>
      </c>
      <c r="Q141" s="37" t="e">
        <f>E141+G141+I141+#REF!</f>
        <v>#REF!</v>
      </c>
      <c r="R141" s="37" t="e">
        <f>N141+J141+#REF!</f>
        <v>#REF!</v>
      </c>
      <c r="X141" s="36"/>
      <c r="Y141" s="36">
        <v>269</v>
      </c>
      <c r="Z141" s="37">
        <f t="shared" si="58"/>
        <v>269</v>
      </c>
    </row>
    <row r="142" spans="2:26" ht="15.75">
      <c r="B142" s="3">
        <v>6202</v>
      </c>
      <c r="C142" s="2" t="s">
        <v>117</v>
      </c>
      <c r="D142" s="2">
        <v>75</v>
      </c>
      <c r="E142" s="2">
        <v>200</v>
      </c>
      <c r="F142" s="2">
        <v>71</v>
      </c>
      <c r="G142" s="2">
        <v>40</v>
      </c>
      <c r="H142" s="1">
        <v>80</v>
      </c>
      <c r="I142" s="1">
        <v>80</v>
      </c>
      <c r="J142" s="1">
        <f aca="true" t="shared" si="59" ref="J142:J205">+H142+I142</f>
        <v>160</v>
      </c>
      <c r="K142" s="2"/>
      <c r="L142" s="2">
        <f t="shared" si="56"/>
        <v>146</v>
      </c>
      <c r="M142" s="2">
        <f t="shared" si="57"/>
        <v>240</v>
      </c>
      <c r="N142" s="2">
        <f aca="true" t="shared" si="60" ref="N142:N205">L142+M142</f>
        <v>386</v>
      </c>
      <c r="O142" s="2"/>
      <c r="P142" s="37">
        <f>D142+F142+H142+O142</f>
        <v>226</v>
      </c>
      <c r="Q142" s="37" t="e">
        <f>E142+G142+I142+#REF!</f>
        <v>#REF!</v>
      </c>
      <c r="R142" s="37" t="e">
        <f>N142+J142+#REF!</f>
        <v>#REF!</v>
      </c>
      <c r="X142" s="36">
        <v>80</v>
      </c>
      <c r="Y142" s="36">
        <v>40</v>
      </c>
      <c r="Z142" s="37">
        <f t="shared" si="58"/>
        <v>120</v>
      </c>
    </row>
    <row r="143" spans="2:26" ht="15.75">
      <c r="B143" s="3">
        <v>6203</v>
      </c>
      <c r="C143" s="2" t="s">
        <v>118</v>
      </c>
      <c r="D143" s="2">
        <v>0</v>
      </c>
      <c r="E143" s="2">
        <v>0</v>
      </c>
      <c r="F143" s="2">
        <v>0</v>
      </c>
      <c r="G143" s="2">
        <v>0</v>
      </c>
      <c r="H143" s="1"/>
      <c r="I143" s="1"/>
      <c r="J143" s="1">
        <f t="shared" si="59"/>
        <v>0</v>
      </c>
      <c r="K143" s="2"/>
      <c r="L143" s="2">
        <f t="shared" si="56"/>
        <v>0</v>
      </c>
      <c r="M143" s="2">
        <f t="shared" si="57"/>
        <v>0</v>
      </c>
      <c r="N143" s="2">
        <f t="shared" si="60"/>
        <v>0</v>
      </c>
      <c r="O143" s="2"/>
      <c r="P143" s="37">
        <f>D143+F143+H143+O143</f>
        <v>0</v>
      </c>
      <c r="Q143" s="37" t="e">
        <f>E143+G143+I143+#REF!</f>
        <v>#REF!</v>
      </c>
      <c r="R143" s="37" t="e">
        <f>N143+J143+#REF!</f>
        <v>#REF!</v>
      </c>
      <c r="X143" s="36"/>
      <c r="Y143" s="36"/>
      <c r="Z143" s="37">
        <f t="shared" si="58"/>
        <v>0</v>
      </c>
    </row>
    <row r="144" spans="2:26" ht="15.75">
      <c r="B144" s="3">
        <v>6204</v>
      </c>
      <c r="C144" s="2" t="s">
        <v>119</v>
      </c>
      <c r="D144" s="2">
        <v>0</v>
      </c>
      <c r="E144" s="2">
        <v>0</v>
      </c>
      <c r="F144" s="2">
        <v>0</v>
      </c>
      <c r="G144" s="2">
        <v>0</v>
      </c>
      <c r="H144" s="1"/>
      <c r="I144" s="1"/>
      <c r="J144" s="1">
        <f t="shared" si="59"/>
        <v>0</v>
      </c>
      <c r="K144" s="2"/>
      <c r="L144" s="2">
        <f t="shared" si="56"/>
        <v>0</v>
      </c>
      <c r="M144" s="2">
        <f t="shared" si="57"/>
        <v>0</v>
      </c>
      <c r="N144" s="2">
        <f t="shared" si="60"/>
        <v>0</v>
      </c>
      <c r="O144" s="2"/>
      <c r="P144" s="37">
        <f>D144+F144+H144+O144</f>
        <v>0</v>
      </c>
      <c r="Q144" s="37" t="e">
        <f>E144+G144+I144+#REF!</f>
        <v>#REF!</v>
      </c>
      <c r="R144" s="37" t="e">
        <f>N144+J144+#REF!</f>
        <v>#REF!</v>
      </c>
      <c r="X144" s="36"/>
      <c r="Y144" s="36"/>
      <c r="Z144" s="37">
        <f t="shared" si="58"/>
        <v>0</v>
      </c>
    </row>
    <row r="145" spans="2:26" ht="15.75">
      <c r="B145" s="3">
        <v>6205</v>
      </c>
      <c r="C145" s="2" t="s">
        <v>120</v>
      </c>
      <c r="D145" s="2">
        <v>0</v>
      </c>
      <c r="E145" s="2">
        <v>0</v>
      </c>
      <c r="F145" s="2">
        <v>0</v>
      </c>
      <c r="G145" s="2">
        <v>0</v>
      </c>
      <c r="H145" s="1"/>
      <c r="I145" s="1"/>
      <c r="J145" s="1">
        <f t="shared" si="59"/>
        <v>0</v>
      </c>
      <c r="K145" s="2"/>
      <c r="L145" s="2">
        <f t="shared" si="56"/>
        <v>0</v>
      </c>
      <c r="M145" s="2">
        <f t="shared" si="57"/>
        <v>0</v>
      </c>
      <c r="N145" s="2">
        <f t="shared" si="60"/>
        <v>0</v>
      </c>
      <c r="O145" s="2"/>
      <c r="P145" s="37">
        <f>D145+F145+H145+O145</f>
        <v>0</v>
      </c>
      <c r="Q145" s="37" t="e">
        <f>E145+G145+I145+#REF!</f>
        <v>#REF!</v>
      </c>
      <c r="R145" s="37" t="e">
        <f>N145+J145+#REF!</f>
        <v>#REF!</v>
      </c>
      <c r="S145" s="7">
        <v>1.03</v>
      </c>
      <c r="X145" s="36"/>
      <c r="Y145" s="36">
        <v>1657</v>
      </c>
      <c r="Z145" s="37">
        <f t="shared" si="58"/>
        <v>1657</v>
      </c>
    </row>
    <row r="146" spans="2:26" ht="15.75">
      <c r="B146" s="3">
        <v>6206</v>
      </c>
      <c r="C146" s="2" t="s">
        <v>121</v>
      </c>
      <c r="D146" s="2">
        <v>0</v>
      </c>
      <c r="E146" s="2">
        <v>0</v>
      </c>
      <c r="F146" s="2">
        <v>0</v>
      </c>
      <c r="G146" s="2">
        <v>40</v>
      </c>
      <c r="H146" s="1"/>
      <c r="I146" s="1"/>
      <c r="J146" s="1">
        <f t="shared" si="59"/>
        <v>0</v>
      </c>
      <c r="K146" s="2"/>
      <c r="L146" s="2">
        <f t="shared" si="56"/>
        <v>0</v>
      </c>
      <c r="M146" s="2">
        <f t="shared" si="57"/>
        <v>40</v>
      </c>
      <c r="N146" s="2">
        <f t="shared" si="60"/>
        <v>40</v>
      </c>
      <c r="O146" s="2"/>
      <c r="P146" s="37">
        <f>D146+F146+H146+O146</f>
        <v>0</v>
      </c>
      <c r="Q146" s="37" t="e">
        <f>E146+G146+I146+#REF!</f>
        <v>#REF!</v>
      </c>
      <c r="R146" s="37" t="e">
        <f>N146+J146+#REF!</f>
        <v>#REF!</v>
      </c>
      <c r="X146" s="36"/>
      <c r="Y146" s="36"/>
      <c r="Z146" s="37">
        <f t="shared" si="58"/>
        <v>0</v>
      </c>
    </row>
    <row r="147" spans="2:26" ht="12.75" customHeight="1">
      <c r="B147" s="3">
        <v>6207</v>
      </c>
      <c r="C147" s="2" t="s">
        <v>122</v>
      </c>
      <c r="D147" s="2">
        <v>0</v>
      </c>
      <c r="E147" s="2">
        <v>0</v>
      </c>
      <c r="F147" s="2">
        <v>0</v>
      </c>
      <c r="G147" s="2">
        <v>0</v>
      </c>
      <c r="H147" s="1"/>
      <c r="I147" s="1"/>
      <c r="J147" s="1">
        <f t="shared" si="59"/>
        <v>0</v>
      </c>
      <c r="K147" s="2"/>
      <c r="L147" s="2">
        <f t="shared" si="56"/>
        <v>0</v>
      </c>
      <c r="M147" s="2">
        <f t="shared" si="57"/>
        <v>0</v>
      </c>
      <c r="N147" s="2">
        <f t="shared" si="60"/>
        <v>0</v>
      </c>
      <c r="O147" s="2"/>
      <c r="P147" s="37">
        <f>D147+F147+H147+O147</f>
        <v>0</v>
      </c>
      <c r="Q147" s="37" t="e">
        <f>E147+G147+I147+#REF!</f>
        <v>#REF!</v>
      </c>
      <c r="R147" s="37" t="e">
        <f>N147+J147+#REF!</f>
        <v>#REF!</v>
      </c>
      <c r="X147" s="36"/>
      <c r="Y147" s="36"/>
      <c r="Z147" s="37">
        <f t="shared" si="58"/>
        <v>0</v>
      </c>
    </row>
    <row r="148" spans="2:26" ht="15.75">
      <c r="B148" s="3">
        <v>6208</v>
      </c>
      <c r="C148" s="2" t="s">
        <v>123</v>
      </c>
      <c r="D148" s="2">
        <v>0</v>
      </c>
      <c r="E148" s="2">
        <v>0</v>
      </c>
      <c r="F148" s="2">
        <v>0</v>
      </c>
      <c r="G148" s="2">
        <v>0</v>
      </c>
      <c r="H148" s="1"/>
      <c r="I148" s="1"/>
      <c r="J148" s="1">
        <f t="shared" si="59"/>
        <v>0</v>
      </c>
      <c r="K148" s="2"/>
      <c r="L148" s="2">
        <f t="shared" si="56"/>
        <v>0</v>
      </c>
      <c r="M148" s="2">
        <f t="shared" si="57"/>
        <v>0</v>
      </c>
      <c r="N148" s="2">
        <f t="shared" si="60"/>
        <v>0</v>
      </c>
      <c r="O148" s="2"/>
      <c r="P148" s="37">
        <f>D148+F148+H148+O148</f>
        <v>0</v>
      </c>
      <c r="Q148" s="37" t="e">
        <f>E148+G148+I148+#REF!</f>
        <v>#REF!</v>
      </c>
      <c r="R148" s="37" t="e">
        <f>N148+J148+#REF!</f>
        <v>#REF!</v>
      </c>
      <c r="X148" s="36"/>
      <c r="Y148" s="36"/>
      <c r="Z148" s="37">
        <f t="shared" si="58"/>
        <v>0</v>
      </c>
    </row>
    <row r="149" spans="2:26" ht="15.75">
      <c r="B149" s="3">
        <v>6209</v>
      </c>
      <c r="C149" s="2" t="s">
        <v>124</v>
      </c>
      <c r="D149" s="2">
        <v>544</v>
      </c>
      <c r="E149" s="2">
        <v>0</v>
      </c>
      <c r="F149" s="2">
        <v>581</v>
      </c>
      <c r="G149" s="2">
        <v>0</v>
      </c>
      <c r="H149" s="1">
        <v>679</v>
      </c>
      <c r="I149" s="1"/>
      <c r="J149" s="1">
        <f t="shared" si="59"/>
        <v>679</v>
      </c>
      <c r="K149" s="2"/>
      <c r="L149" s="2">
        <f t="shared" si="56"/>
        <v>1125</v>
      </c>
      <c r="M149" s="2">
        <f t="shared" si="57"/>
        <v>0</v>
      </c>
      <c r="N149" s="2">
        <f t="shared" si="60"/>
        <v>1125</v>
      </c>
      <c r="O149" s="2">
        <v>732</v>
      </c>
      <c r="P149" s="37">
        <f>D149+F149+H149+O149</f>
        <v>2536</v>
      </c>
      <c r="Q149" s="37" t="e">
        <f>E149+G149+I149+#REF!</f>
        <v>#REF!</v>
      </c>
      <c r="R149" s="37" t="e">
        <f>N149+J149+#REF!</f>
        <v>#REF!</v>
      </c>
      <c r="X149" s="36">
        <v>587</v>
      </c>
      <c r="Y149" s="36"/>
      <c r="Z149" s="37">
        <f t="shared" si="58"/>
        <v>587</v>
      </c>
    </row>
    <row r="150" spans="2:26" ht="15.75">
      <c r="B150" s="3">
        <v>6210</v>
      </c>
      <c r="C150" s="2" t="s">
        <v>125</v>
      </c>
      <c r="D150" s="2">
        <v>0</v>
      </c>
      <c r="E150" s="2">
        <v>192</v>
      </c>
      <c r="F150" s="2">
        <v>0</v>
      </c>
      <c r="G150" s="2">
        <v>323</v>
      </c>
      <c r="H150" s="1"/>
      <c r="I150" s="1">
        <v>172</v>
      </c>
      <c r="J150" s="1">
        <f t="shared" si="59"/>
        <v>172</v>
      </c>
      <c r="K150" s="2"/>
      <c r="L150" s="2">
        <f t="shared" si="56"/>
        <v>0</v>
      </c>
      <c r="M150" s="2">
        <f t="shared" si="57"/>
        <v>515</v>
      </c>
      <c r="N150" s="2">
        <f t="shared" si="60"/>
        <v>515</v>
      </c>
      <c r="O150" s="2"/>
      <c r="P150" s="37">
        <f>D150+F150+H150+O150</f>
        <v>0</v>
      </c>
      <c r="Q150" s="37" t="e">
        <f>E150+G150+I150+#REF!</f>
        <v>#REF!</v>
      </c>
      <c r="R150" s="37" t="e">
        <f>N150+J150+#REF!</f>
        <v>#REF!</v>
      </c>
      <c r="X150" s="36"/>
      <c r="Y150" s="36">
        <v>317</v>
      </c>
      <c r="Z150" s="37">
        <f t="shared" si="58"/>
        <v>317</v>
      </c>
    </row>
    <row r="151" spans="2:26" ht="15.75">
      <c r="B151" s="3">
        <v>6211</v>
      </c>
      <c r="C151" s="2" t="s">
        <v>126</v>
      </c>
      <c r="D151" s="2">
        <v>0</v>
      </c>
      <c r="E151" s="2">
        <v>0</v>
      </c>
      <c r="F151" s="2">
        <v>0</v>
      </c>
      <c r="G151" s="2">
        <v>0</v>
      </c>
      <c r="H151" s="1"/>
      <c r="I151" s="1"/>
      <c r="J151" s="1">
        <f t="shared" si="59"/>
        <v>0</v>
      </c>
      <c r="K151" s="2"/>
      <c r="L151" s="2">
        <f t="shared" si="56"/>
        <v>0</v>
      </c>
      <c r="M151" s="2">
        <f t="shared" si="57"/>
        <v>0</v>
      </c>
      <c r="N151" s="2">
        <f t="shared" si="60"/>
        <v>0</v>
      </c>
      <c r="O151" s="2">
        <v>0</v>
      </c>
      <c r="P151" s="37">
        <f>D151+F151+H151+O151</f>
        <v>0</v>
      </c>
      <c r="Q151" s="37" t="e">
        <f>E151+G151+I151+#REF!</f>
        <v>#REF!</v>
      </c>
      <c r="R151" s="37" t="e">
        <f>N151+J151+#REF!</f>
        <v>#REF!</v>
      </c>
      <c r="X151" s="36"/>
      <c r="Y151" s="36"/>
      <c r="Z151" s="37">
        <f t="shared" si="58"/>
        <v>0</v>
      </c>
    </row>
    <row r="152" spans="1:26" ht="16.5" thickBot="1">
      <c r="A152" s="7">
        <f>SUM(A141:A151)</f>
        <v>0</v>
      </c>
      <c r="B152" s="3">
        <f>SUM(B141:B151)</f>
        <v>68266</v>
      </c>
      <c r="C152" s="43"/>
      <c r="D152" s="43">
        <f aca="true" t="shared" si="61" ref="D152:N152">SUM(D141:D151)</f>
        <v>619</v>
      </c>
      <c r="E152" s="43">
        <f t="shared" si="61"/>
        <v>899</v>
      </c>
      <c r="F152" s="43">
        <f t="shared" si="61"/>
        <v>652</v>
      </c>
      <c r="G152" s="43">
        <f t="shared" si="61"/>
        <v>737</v>
      </c>
      <c r="H152" s="47">
        <f>SUM(H141:H151)</f>
        <v>759</v>
      </c>
      <c r="I152" s="47">
        <f>SUM(I141:I151)</f>
        <v>586</v>
      </c>
      <c r="J152" s="47">
        <f>SUM(J141:J151)</f>
        <v>1345</v>
      </c>
      <c r="K152" s="43"/>
      <c r="L152" s="43">
        <f t="shared" si="61"/>
        <v>1271</v>
      </c>
      <c r="M152" s="43">
        <f t="shared" si="61"/>
        <v>1636</v>
      </c>
      <c r="N152" s="43">
        <f t="shared" si="61"/>
        <v>2907</v>
      </c>
      <c r="O152" s="47">
        <f aca="true" t="shared" si="62" ref="O152:R152">SUM(O141:O151)</f>
        <v>732</v>
      </c>
      <c r="P152" s="49">
        <f t="shared" si="62"/>
        <v>2762</v>
      </c>
      <c r="Q152" s="48" t="e">
        <f t="shared" si="62"/>
        <v>#REF!</v>
      </c>
      <c r="R152" s="48" t="e">
        <f t="shared" si="62"/>
        <v>#REF!</v>
      </c>
      <c r="S152" s="8" t="e">
        <f>P152+Q152</f>
        <v>#REF!</v>
      </c>
      <c r="X152" s="49">
        <f>SUM(X141:X151)</f>
        <v>667</v>
      </c>
      <c r="Y152" s="48">
        <f>SUM(Y141:Y151)</f>
        <v>2283</v>
      </c>
      <c r="Z152" s="48">
        <f>SUM(Z141:Z151)</f>
        <v>2950</v>
      </c>
    </row>
    <row r="153" spans="2:26" ht="15.75" thickTop="1">
      <c r="B153" s="3">
        <v>6299</v>
      </c>
      <c r="C153" s="42" t="s">
        <v>127</v>
      </c>
      <c r="D153" s="43">
        <v>0</v>
      </c>
      <c r="E153" s="43">
        <v>0</v>
      </c>
      <c r="F153" s="43">
        <v>0</v>
      </c>
      <c r="G153" s="43">
        <v>0</v>
      </c>
      <c r="H153" s="44"/>
      <c r="I153" s="44"/>
      <c r="J153" s="44">
        <f t="shared" si="59"/>
        <v>0</v>
      </c>
      <c r="K153" s="43"/>
      <c r="L153" s="43">
        <f aca="true" t="shared" si="63" ref="L153:L164">D153+F153</f>
        <v>0</v>
      </c>
      <c r="M153" s="43">
        <f aca="true" t="shared" si="64" ref="M153:M164">E153+G153</f>
        <v>0</v>
      </c>
      <c r="N153" s="43">
        <f t="shared" si="60"/>
        <v>0</v>
      </c>
      <c r="O153" s="43"/>
      <c r="P153" s="32"/>
      <c r="Q153" s="32"/>
      <c r="R153" s="32"/>
      <c r="X153" s="32"/>
      <c r="Y153" s="32"/>
      <c r="Z153" s="33">
        <f aca="true" t="shared" si="65" ref="Z153:Z164">+X153+Y153</f>
        <v>0</v>
      </c>
    </row>
    <row r="154" spans="2:26" ht="15.75">
      <c r="B154" s="3">
        <v>6301</v>
      </c>
      <c r="C154" s="2" t="s">
        <v>128</v>
      </c>
      <c r="D154" s="2">
        <v>0</v>
      </c>
      <c r="E154" s="2">
        <v>0</v>
      </c>
      <c r="F154" s="2">
        <v>0</v>
      </c>
      <c r="G154" s="2">
        <v>0</v>
      </c>
      <c r="H154" s="1"/>
      <c r="I154" s="1"/>
      <c r="J154" s="1">
        <f t="shared" si="59"/>
        <v>0</v>
      </c>
      <c r="K154" s="2"/>
      <c r="L154" s="2">
        <f t="shared" si="63"/>
        <v>0</v>
      </c>
      <c r="M154" s="2">
        <f t="shared" si="64"/>
        <v>0</v>
      </c>
      <c r="N154" s="2">
        <f t="shared" si="60"/>
        <v>0</v>
      </c>
      <c r="O154" s="2"/>
      <c r="P154" s="37">
        <f>D154+F154+H154+O154</f>
        <v>0</v>
      </c>
      <c r="Q154" s="37" t="e">
        <f>E154+G154+I154+#REF!</f>
        <v>#REF!</v>
      </c>
      <c r="R154" s="37" t="e">
        <f>N154+J154+#REF!</f>
        <v>#REF!</v>
      </c>
      <c r="X154" s="36"/>
      <c r="Y154" s="36"/>
      <c r="Z154" s="37">
        <f t="shared" si="65"/>
        <v>0</v>
      </c>
    </row>
    <row r="155" spans="2:26" ht="15.75">
      <c r="B155" s="3">
        <v>6302</v>
      </c>
      <c r="C155" s="2" t="s">
        <v>129</v>
      </c>
      <c r="D155" s="2">
        <v>0</v>
      </c>
      <c r="E155" s="2">
        <v>0</v>
      </c>
      <c r="F155" s="2">
        <v>0</v>
      </c>
      <c r="G155" s="2">
        <v>0</v>
      </c>
      <c r="H155" s="1"/>
      <c r="I155" s="1"/>
      <c r="J155" s="1">
        <f t="shared" si="59"/>
        <v>0</v>
      </c>
      <c r="K155" s="2"/>
      <c r="L155" s="2">
        <f t="shared" si="63"/>
        <v>0</v>
      </c>
      <c r="M155" s="2">
        <f t="shared" si="64"/>
        <v>0</v>
      </c>
      <c r="N155" s="2">
        <f t="shared" si="60"/>
        <v>0</v>
      </c>
      <c r="O155" s="2"/>
      <c r="P155" s="37">
        <f>D155+F155+H155+O155</f>
        <v>0</v>
      </c>
      <c r="Q155" s="37" t="e">
        <f>E155+G155+I155+#REF!</f>
        <v>#REF!</v>
      </c>
      <c r="R155" s="37" t="e">
        <f>N155+J155+#REF!</f>
        <v>#REF!</v>
      </c>
      <c r="X155" s="36"/>
      <c r="Y155" s="36"/>
      <c r="Z155" s="37">
        <f t="shared" si="65"/>
        <v>0</v>
      </c>
    </row>
    <row r="156" spans="2:26" s="52" customFormat="1" ht="15.75">
      <c r="B156" s="53">
        <v>6303</v>
      </c>
      <c r="C156" s="2" t="s">
        <v>130</v>
      </c>
      <c r="D156" s="2">
        <v>271</v>
      </c>
      <c r="E156" s="2">
        <v>0</v>
      </c>
      <c r="F156" s="2">
        <v>266</v>
      </c>
      <c r="G156" s="2">
        <v>0</v>
      </c>
      <c r="H156" s="1">
        <v>281</v>
      </c>
      <c r="I156" s="1"/>
      <c r="J156" s="1">
        <f t="shared" si="59"/>
        <v>281</v>
      </c>
      <c r="K156" s="2"/>
      <c r="L156" s="2">
        <f t="shared" si="63"/>
        <v>537</v>
      </c>
      <c r="M156" s="2">
        <f t="shared" si="64"/>
        <v>0</v>
      </c>
      <c r="N156" s="2">
        <f t="shared" si="60"/>
        <v>537</v>
      </c>
      <c r="O156" s="2">
        <v>230</v>
      </c>
      <c r="P156" s="37">
        <f>D156+F156+H156+O156</f>
        <v>1048</v>
      </c>
      <c r="Q156" s="37" t="e">
        <f>E156+G156+I156+#REF!</f>
        <v>#REF!</v>
      </c>
      <c r="R156" s="37" t="e">
        <f>N156+J156+#REF!</f>
        <v>#REF!</v>
      </c>
      <c r="X156" s="51">
        <v>271</v>
      </c>
      <c r="Y156" s="55"/>
      <c r="Z156" s="37">
        <f t="shared" si="65"/>
        <v>271</v>
      </c>
    </row>
    <row r="157" spans="2:26" ht="15.75">
      <c r="B157" s="3">
        <v>6304</v>
      </c>
      <c r="C157" s="2" t="s">
        <v>131</v>
      </c>
      <c r="D157" s="2">
        <v>251</v>
      </c>
      <c r="E157" s="2">
        <v>0</v>
      </c>
      <c r="F157" s="2">
        <v>131</v>
      </c>
      <c r="G157" s="2">
        <v>0</v>
      </c>
      <c r="H157" s="1">
        <v>86</v>
      </c>
      <c r="I157" s="1"/>
      <c r="J157" s="1">
        <f t="shared" si="59"/>
        <v>86</v>
      </c>
      <c r="K157" s="2"/>
      <c r="L157" s="2">
        <f t="shared" si="63"/>
        <v>382</v>
      </c>
      <c r="M157" s="2">
        <f t="shared" si="64"/>
        <v>0</v>
      </c>
      <c r="N157" s="2">
        <f t="shared" si="60"/>
        <v>382</v>
      </c>
      <c r="O157" s="2"/>
      <c r="P157" s="37">
        <f>D157+F157+H157+O157</f>
        <v>468</v>
      </c>
      <c r="Q157" s="37" t="e">
        <f>E157+G157+I157+#REF!</f>
        <v>#REF!</v>
      </c>
      <c r="R157" s="37" t="e">
        <f>N157+J157+#REF!</f>
        <v>#REF!</v>
      </c>
      <c r="X157" s="51">
        <v>160</v>
      </c>
      <c r="Y157" s="36">
        <v>129</v>
      </c>
      <c r="Z157" s="37">
        <f t="shared" si="65"/>
        <v>289</v>
      </c>
    </row>
    <row r="158" spans="2:26" ht="15.75">
      <c r="B158" s="3">
        <v>6305</v>
      </c>
      <c r="C158" s="2" t="s">
        <v>132</v>
      </c>
      <c r="D158" s="2">
        <v>0</v>
      </c>
      <c r="E158" s="2">
        <v>0</v>
      </c>
      <c r="F158" s="2">
        <v>0</v>
      </c>
      <c r="G158" s="2">
        <v>0</v>
      </c>
      <c r="H158" s="1"/>
      <c r="I158" s="1"/>
      <c r="J158" s="1">
        <f t="shared" si="59"/>
        <v>0</v>
      </c>
      <c r="K158" s="2"/>
      <c r="L158" s="2">
        <f t="shared" si="63"/>
        <v>0</v>
      </c>
      <c r="M158" s="2">
        <f t="shared" si="64"/>
        <v>0</v>
      </c>
      <c r="N158" s="2">
        <f t="shared" si="60"/>
        <v>0</v>
      </c>
      <c r="O158" s="2"/>
      <c r="P158" s="37">
        <f>D158+F158+H158+O158</f>
        <v>0</v>
      </c>
      <c r="Q158" s="37" t="e">
        <f>E158+G158+I158+#REF!</f>
        <v>#REF!</v>
      </c>
      <c r="R158" s="37" t="e">
        <f>N158+J158+#REF!</f>
        <v>#REF!</v>
      </c>
      <c r="X158" s="36"/>
      <c r="Y158" s="36"/>
      <c r="Z158" s="37">
        <f t="shared" si="65"/>
        <v>0</v>
      </c>
    </row>
    <row r="159" spans="2:26" ht="15.75">
      <c r="B159" s="3">
        <v>6306</v>
      </c>
      <c r="C159" s="2" t="s">
        <v>133</v>
      </c>
      <c r="D159" s="2">
        <v>466</v>
      </c>
      <c r="E159" s="2">
        <v>0</v>
      </c>
      <c r="F159" s="2">
        <v>556</v>
      </c>
      <c r="G159" s="2">
        <v>0</v>
      </c>
      <c r="H159" s="1">
        <v>156</v>
      </c>
      <c r="I159" s="1"/>
      <c r="J159" s="1">
        <f t="shared" si="59"/>
        <v>156</v>
      </c>
      <c r="K159" s="2"/>
      <c r="L159" s="2">
        <f t="shared" si="63"/>
        <v>1022</v>
      </c>
      <c r="M159" s="2">
        <f t="shared" si="64"/>
        <v>0</v>
      </c>
      <c r="N159" s="2">
        <f t="shared" si="60"/>
        <v>1022</v>
      </c>
      <c r="O159" s="2">
        <v>136</v>
      </c>
      <c r="P159" s="37">
        <f>D159+F159+H159+O159</f>
        <v>1314</v>
      </c>
      <c r="Q159" s="37" t="e">
        <f>E159+G159+I159+#REF!</f>
        <v>#REF!</v>
      </c>
      <c r="R159" s="37" t="e">
        <f>N159+J159+#REF!</f>
        <v>#REF!</v>
      </c>
      <c r="X159" s="51">
        <v>455</v>
      </c>
      <c r="Y159" s="36"/>
      <c r="Z159" s="37">
        <f t="shared" si="65"/>
        <v>455</v>
      </c>
    </row>
    <row r="160" spans="2:26" ht="15.75">
      <c r="B160" s="3">
        <v>6307</v>
      </c>
      <c r="C160" s="2" t="s">
        <v>134</v>
      </c>
      <c r="D160" s="2">
        <v>104</v>
      </c>
      <c r="E160" s="2">
        <v>0</v>
      </c>
      <c r="F160" s="2">
        <v>111</v>
      </c>
      <c r="G160" s="2">
        <v>0</v>
      </c>
      <c r="H160" s="1">
        <v>112</v>
      </c>
      <c r="I160" s="1"/>
      <c r="J160" s="1">
        <f t="shared" si="59"/>
        <v>112</v>
      </c>
      <c r="K160" s="2"/>
      <c r="L160" s="2">
        <f t="shared" si="63"/>
        <v>215</v>
      </c>
      <c r="M160" s="2">
        <f t="shared" si="64"/>
        <v>0</v>
      </c>
      <c r="N160" s="2">
        <f t="shared" si="60"/>
        <v>215</v>
      </c>
      <c r="O160" s="2">
        <v>76</v>
      </c>
      <c r="P160" s="37">
        <f>D160+F160+H160+O160</f>
        <v>403</v>
      </c>
      <c r="Q160" s="37" t="e">
        <f>E160+G160+I160+#REF!</f>
        <v>#REF!</v>
      </c>
      <c r="R160" s="37" t="e">
        <f>N160+J160+#REF!</f>
        <v>#REF!</v>
      </c>
      <c r="X160" s="36">
        <v>65</v>
      </c>
      <c r="Y160" s="36"/>
      <c r="Z160" s="37">
        <f t="shared" si="65"/>
        <v>65</v>
      </c>
    </row>
    <row r="161" spans="2:26" ht="15.75">
      <c r="B161" s="3">
        <v>6308</v>
      </c>
      <c r="C161" s="2" t="s">
        <v>135</v>
      </c>
      <c r="D161" s="2">
        <v>0</v>
      </c>
      <c r="E161" s="2">
        <v>0</v>
      </c>
      <c r="F161" s="2">
        <v>0</v>
      </c>
      <c r="G161" s="2">
        <v>0</v>
      </c>
      <c r="H161" s="1">
        <v>414</v>
      </c>
      <c r="I161" s="1"/>
      <c r="J161" s="1">
        <f t="shared" si="59"/>
        <v>414</v>
      </c>
      <c r="K161" s="2"/>
      <c r="L161" s="2">
        <f t="shared" si="63"/>
        <v>0</v>
      </c>
      <c r="M161" s="2">
        <f t="shared" si="64"/>
        <v>0</v>
      </c>
      <c r="N161" s="2">
        <f t="shared" si="60"/>
        <v>0</v>
      </c>
      <c r="O161" s="2">
        <v>170</v>
      </c>
      <c r="P161" s="37">
        <f>D161+F161+H161+O161</f>
        <v>584</v>
      </c>
      <c r="Q161" s="37" t="e">
        <f>E161+G161+I161+#REF!</f>
        <v>#REF!</v>
      </c>
      <c r="R161" s="37" t="e">
        <f>N161+J161+#REF!</f>
        <v>#REF!</v>
      </c>
      <c r="S161" s="7" t="s">
        <v>317</v>
      </c>
      <c r="X161" s="51">
        <v>46</v>
      </c>
      <c r="Y161" s="36"/>
      <c r="Z161" s="37">
        <f t="shared" si="65"/>
        <v>46</v>
      </c>
    </row>
    <row r="162" spans="2:26" ht="15.75">
      <c r="B162" s="3">
        <v>6309</v>
      </c>
      <c r="C162" s="2" t="s">
        <v>136</v>
      </c>
      <c r="D162" s="2">
        <v>0</v>
      </c>
      <c r="E162" s="2">
        <v>0</v>
      </c>
      <c r="F162" s="2">
        <v>0</v>
      </c>
      <c r="G162" s="2">
        <v>0</v>
      </c>
      <c r="H162" s="1"/>
      <c r="I162" s="1"/>
      <c r="J162" s="1">
        <f t="shared" si="59"/>
        <v>0</v>
      </c>
      <c r="K162" s="2"/>
      <c r="L162" s="2">
        <f t="shared" si="63"/>
        <v>0</v>
      </c>
      <c r="M162" s="2">
        <f t="shared" si="64"/>
        <v>0</v>
      </c>
      <c r="N162" s="2">
        <f t="shared" si="60"/>
        <v>0</v>
      </c>
      <c r="O162" s="2"/>
      <c r="P162" s="37">
        <f>D162+F162+H162+O162</f>
        <v>0</v>
      </c>
      <c r="Q162" s="37" t="e">
        <f>E162+G162+I162+#REF!</f>
        <v>#REF!</v>
      </c>
      <c r="R162" s="37" t="e">
        <f>N162+J162+#REF!</f>
        <v>#REF!</v>
      </c>
      <c r="X162" s="36"/>
      <c r="Y162" s="36"/>
      <c r="Z162" s="37">
        <f t="shared" si="65"/>
        <v>0</v>
      </c>
    </row>
    <row r="163" spans="2:26" ht="15.75">
      <c r="B163" s="3">
        <v>6310</v>
      </c>
      <c r="C163" s="2" t="s">
        <v>137</v>
      </c>
      <c r="D163" s="2">
        <v>50</v>
      </c>
      <c r="E163" s="2">
        <v>0</v>
      </c>
      <c r="F163" s="2">
        <v>51</v>
      </c>
      <c r="G163" s="2">
        <v>0</v>
      </c>
      <c r="H163" s="1"/>
      <c r="I163" s="1"/>
      <c r="J163" s="1">
        <f t="shared" si="59"/>
        <v>0</v>
      </c>
      <c r="K163" s="2"/>
      <c r="L163" s="2">
        <f t="shared" si="63"/>
        <v>101</v>
      </c>
      <c r="M163" s="2">
        <f t="shared" si="64"/>
        <v>0</v>
      </c>
      <c r="N163" s="2">
        <f t="shared" si="60"/>
        <v>101</v>
      </c>
      <c r="O163" s="2">
        <v>144</v>
      </c>
      <c r="P163" s="37">
        <f>D163+F163+H163+O163</f>
        <v>245</v>
      </c>
      <c r="Q163" s="37" t="e">
        <f>E163+G163+I163+#REF!</f>
        <v>#REF!</v>
      </c>
      <c r="R163" s="37" t="e">
        <f>N163+J163+#REF!</f>
        <v>#REF!</v>
      </c>
      <c r="S163" s="7" t="s">
        <v>317</v>
      </c>
      <c r="X163" s="51">
        <v>226</v>
      </c>
      <c r="Y163" s="36"/>
      <c r="Z163" s="37">
        <f t="shared" si="65"/>
        <v>226</v>
      </c>
    </row>
    <row r="164" spans="2:26" ht="15.75">
      <c r="B164" s="3">
        <v>6311</v>
      </c>
      <c r="C164" s="2" t="s">
        <v>138</v>
      </c>
      <c r="D164" s="2">
        <v>0</v>
      </c>
      <c r="E164" s="2">
        <v>0</v>
      </c>
      <c r="F164" s="2">
        <v>78</v>
      </c>
      <c r="G164" s="2">
        <v>0</v>
      </c>
      <c r="H164" s="1"/>
      <c r="I164" s="1"/>
      <c r="J164" s="1">
        <f t="shared" si="59"/>
        <v>0</v>
      </c>
      <c r="K164" s="2"/>
      <c r="L164" s="2">
        <f t="shared" si="63"/>
        <v>78</v>
      </c>
      <c r="M164" s="2">
        <f t="shared" si="64"/>
        <v>0</v>
      </c>
      <c r="N164" s="2">
        <f t="shared" si="60"/>
        <v>78</v>
      </c>
      <c r="O164" s="2"/>
      <c r="P164" s="37">
        <f>D164+F164+H164+O164</f>
        <v>78</v>
      </c>
      <c r="Q164" s="37" t="e">
        <f>E164+G164+I164+#REF!</f>
        <v>#REF!</v>
      </c>
      <c r="R164" s="37" t="e">
        <f>N164+J164+#REF!</f>
        <v>#REF!</v>
      </c>
      <c r="S164" s="7" t="s">
        <v>316</v>
      </c>
      <c r="X164" s="36">
        <v>65</v>
      </c>
      <c r="Y164" s="36"/>
      <c r="Z164" s="37">
        <f t="shared" si="65"/>
        <v>65</v>
      </c>
    </row>
    <row r="165" spans="1:26" ht="16.5" thickBot="1">
      <c r="A165" s="7">
        <f>SUM(A154:A164)</f>
        <v>0</v>
      </c>
      <c r="B165" s="3">
        <f>SUM(B154:B164)</f>
        <v>69366</v>
      </c>
      <c r="C165" s="43"/>
      <c r="D165" s="43">
        <f aca="true" t="shared" si="66" ref="D165:N165">SUM(D154:D164)</f>
        <v>1142</v>
      </c>
      <c r="E165" s="43">
        <f t="shared" si="66"/>
        <v>0</v>
      </c>
      <c r="F165" s="43">
        <f t="shared" si="66"/>
        <v>1193</v>
      </c>
      <c r="G165" s="43">
        <f t="shared" si="66"/>
        <v>0</v>
      </c>
      <c r="H165" s="47">
        <f>SUM(H154:H164)</f>
        <v>1049</v>
      </c>
      <c r="I165" s="47">
        <f>SUM(I154:I164)</f>
        <v>0</v>
      </c>
      <c r="J165" s="47">
        <f>SUM(J154:J164)</f>
        <v>1049</v>
      </c>
      <c r="K165" s="43"/>
      <c r="L165" s="43">
        <f t="shared" si="66"/>
        <v>2335</v>
      </c>
      <c r="M165" s="43">
        <f t="shared" si="66"/>
        <v>0</v>
      </c>
      <c r="N165" s="43">
        <f t="shared" si="66"/>
        <v>2335</v>
      </c>
      <c r="O165" s="47">
        <f aca="true" t="shared" si="67" ref="O165:R165">SUM(O154:O164)</f>
        <v>756</v>
      </c>
      <c r="P165" s="49">
        <f t="shared" si="67"/>
        <v>4140</v>
      </c>
      <c r="Q165" s="48" t="e">
        <f t="shared" si="67"/>
        <v>#REF!</v>
      </c>
      <c r="R165" s="48" t="e">
        <f t="shared" si="67"/>
        <v>#REF!</v>
      </c>
      <c r="S165" s="8" t="e">
        <f>P165+Q165</f>
        <v>#REF!</v>
      </c>
      <c r="X165" s="49">
        <f>SUM(X154:X164)</f>
        <v>1288</v>
      </c>
      <c r="Y165" s="48">
        <f>SUM(Y154:Y164)</f>
        <v>129</v>
      </c>
      <c r="Z165" s="48">
        <f>SUM(Z154:Z164)</f>
        <v>1417</v>
      </c>
    </row>
    <row r="166" spans="2:26" ht="15.75" thickTop="1">
      <c r="B166" s="3">
        <v>6399</v>
      </c>
      <c r="C166" s="42" t="s">
        <v>139</v>
      </c>
      <c r="D166" s="43">
        <v>0</v>
      </c>
      <c r="E166" s="43">
        <v>0</v>
      </c>
      <c r="F166" s="43">
        <v>0</v>
      </c>
      <c r="G166" s="43">
        <v>0</v>
      </c>
      <c r="H166" s="44"/>
      <c r="I166" s="44"/>
      <c r="J166" s="44">
        <f t="shared" si="59"/>
        <v>0</v>
      </c>
      <c r="K166" s="43"/>
      <c r="L166" s="43">
        <f aca="true" t="shared" si="68" ref="L166:M172">D166+F166</f>
        <v>0</v>
      </c>
      <c r="M166" s="43">
        <f t="shared" si="68"/>
        <v>0</v>
      </c>
      <c r="N166" s="43">
        <f t="shared" si="60"/>
        <v>0</v>
      </c>
      <c r="O166" s="43"/>
      <c r="P166" s="32"/>
      <c r="Q166" s="32"/>
      <c r="R166" s="32"/>
      <c r="X166" s="32"/>
      <c r="Y166" s="32"/>
      <c r="Z166" s="33">
        <f aca="true" t="shared" si="69" ref="Z166:Z172">+X166+Y166</f>
        <v>0</v>
      </c>
    </row>
    <row r="167" spans="2:26" ht="15.75">
      <c r="B167" s="3">
        <v>6401</v>
      </c>
      <c r="C167" s="2" t="s">
        <v>140</v>
      </c>
      <c r="D167" s="2">
        <v>0</v>
      </c>
      <c r="E167" s="2">
        <v>0</v>
      </c>
      <c r="F167" s="2">
        <v>0</v>
      </c>
      <c r="G167" s="2">
        <v>0</v>
      </c>
      <c r="H167" s="1"/>
      <c r="I167" s="1"/>
      <c r="J167" s="1">
        <f t="shared" si="59"/>
        <v>0</v>
      </c>
      <c r="K167" s="2"/>
      <c r="L167" s="2">
        <f t="shared" si="68"/>
        <v>0</v>
      </c>
      <c r="M167" s="2">
        <f t="shared" si="68"/>
        <v>0</v>
      </c>
      <c r="N167" s="2">
        <f t="shared" si="60"/>
        <v>0</v>
      </c>
      <c r="O167" s="2">
        <v>14</v>
      </c>
      <c r="P167" s="50">
        <f>D167+F167+H167+O167</f>
        <v>14</v>
      </c>
      <c r="Q167" s="50" t="e">
        <f>E167+G167+I167+#REF!</f>
        <v>#REF!</v>
      </c>
      <c r="R167" s="50" t="e">
        <f>N167+J167+#REF!</f>
        <v>#REF!</v>
      </c>
      <c r="S167" s="23"/>
      <c r="T167" s="23"/>
      <c r="U167" s="23"/>
      <c r="X167" s="36"/>
      <c r="Y167" s="36"/>
      <c r="Z167" s="37">
        <f t="shared" si="69"/>
        <v>0</v>
      </c>
    </row>
    <row r="168" spans="2:26" ht="15.75">
      <c r="B168" s="3">
        <v>6402</v>
      </c>
      <c r="C168" s="2" t="s">
        <v>141</v>
      </c>
      <c r="D168" s="2">
        <v>0</v>
      </c>
      <c r="E168" s="2">
        <v>0</v>
      </c>
      <c r="F168" s="2">
        <v>0</v>
      </c>
      <c r="G168" s="2">
        <v>0</v>
      </c>
      <c r="H168" s="1"/>
      <c r="I168" s="1"/>
      <c r="J168" s="1">
        <f t="shared" si="59"/>
        <v>0</v>
      </c>
      <c r="K168" s="2"/>
      <c r="L168" s="2">
        <f t="shared" si="68"/>
        <v>0</v>
      </c>
      <c r="M168" s="2">
        <f t="shared" si="68"/>
        <v>0</v>
      </c>
      <c r="N168" s="2">
        <f t="shared" si="60"/>
        <v>0</v>
      </c>
      <c r="O168" s="2"/>
      <c r="P168" s="50">
        <f>D168+F168+H168+O168</f>
        <v>0</v>
      </c>
      <c r="Q168" s="50" t="e">
        <f>E168+G168+I168+#REF!</f>
        <v>#REF!</v>
      </c>
      <c r="R168" s="50" t="e">
        <f>N168+J168+#REF!</f>
        <v>#REF!</v>
      </c>
      <c r="S168" s="23"/>
      <c r="T168" s="23"/>
      <c r="U168" s="23"/>
      <c r="X168" s="36"/>
      <c r="Y168" s="36"/>
      <c r="Z168" s="37">
        <f t="shared" si="69"/>
        <v>0</v>
      </c>
    </row>
    <row r="169" spans="2:26" ht="15.75">
      <c r="B169" s="3">
        <v>6403</v>
      </c>
      <c r="C169" s="2" t="s">
        <v>142</v>
      </c>
      <c r="D169" s="2">
        <v>0</v>
      </c>
      <c r="E169" s="2">
        <v>0</v>
      </c>
      <c r="F169" s="2">
        <v>0</v>
      </c>
      <c r="G169" s="2">
        <v>0</v>
      </c>
      <c r="H169" s="1"/>
      <c r="I169" s="1"/>
      <c r="J169" s="1">
        <f t="shared" si="59"/>
        <v>0</v>
      </c>
      <c r="K169" s="2"/>
      <c r="L169" s="2">
        <f t="shared" si="68"/>
        <v>0</v>
      </c>
      <c r="M169" s="2">
        <f t="shared" si="68"/>
        <v>0</v>
      </c>
      <c r="N169" s="2">
        <f t="shared" si="60"/>
        <v>0</v>
      </c>
      <c r="O169" s="2"/>
      <c r="P169" s="50">
        <f>D169+F169+H169+O169</f>
        <v>0</v>
      </c>
      <c r="Q169" s="50" t="e">
        <f>E169+G169+I169+#REF!</f>
        <v>#REF!</v>
      </c>
      <c r="R169" s="50" t="e">
        <f>N169+J169+#REF!</f>
        <v>#REF!</v>
      </c>
      <c r="S169" s="23"/>
      <c r="T169" s="23"/>
      <c r="U169" s="23"/>
      <c r="X169" s="36"/>
      <c r="Y169" s="36"/>
      <c r="Z169" s="37">
        <f t="shared" si="69"/>
        <v>0</v>
      </c>
    </row>
    <row r="170" spans="2:26" ht="15.75">
      <c r="B170" s="3">
        <v>6404</v>
      </c>
      <c r="C170" s="2" t="s">
        <v>143</v>
      </c>
      <c r="D170" s="2">
        <v>0</v>
      </c>
      <c r="E170" s="2">
        <v>0</v>
      </c>
      <c r="F170" s="2">
        <v>0</v>
      </c>
      <c r="G170" s="2">
        <v>0</v>
      </c>
      <c r="H170" s="1"/>
      <c r="I170" s="1"/>
      <c r="J170" s="1">
        <f t="shared" si="59"/>
        <v>0</v>
      </c>
      <c r="K170" s="2"/>
      <c r="L170" s="2">
        <f t="shared" si="68"/>
        <v>0</v>
      </c>
      <c r="M170" s="2">
        <f t="shared" si="68"/>
        <v>0</v>
      </c>
      <c r="N170" s="2">
        <f t="shared" si="60"/>
        <v>0</v>
      </c>
      <c r="O170" s="2">
        <v>362</v>
      </c>
      <c r="P170" s="50">
        <f>D170+F170+H170+O170</f>
        <v>362</v>
      </c>
      <c r="Q170" s="50" t="e">
        <f>E170+G170+I170+#REF!</f>
        <v>#REF!</v>
      </c>
      <c r="R170" s="50" t="e">
        <f>N170+J170+#REF!</f>
        <v>#REF!</v>
      </c>
      <c r="S170" s="23"/>
      <c r="T170" s="23"/>
      <c r="U170" s="23"/>
      <c r="X170" s="36"/>
      <c r="Y170" s="36"/>
      <c r="Z170" s="37">
        <f t="shared" si="69"/>
        <v>0</v>
      </c>
    </row>
    <row r="171" spans="2:26" ht="15.75">
      <c r="B171" s="3">
        <v>6405</v>
      </c>
      <c r="C171" s="2" t="s">
        <v>144</v>
      </c>
      <c r="D171" s="2">
        <v>0</v>
      </c>
      <c r="E171" s="2">
        <v>0</v>
      </c>
      <c r="F171" s="2">
        <v>0</v>
      </c>
      <c r="G171" s="2">
        <v>0</v>
      </c>
      <c r="H171" s="1"/>
      <c r="I171" s="1"/>
      <c r="J171" s="1">
        <f t="shared" si="59"/>
        <v>0</v>
      </c>
      <c r="K171" s="2"/>
      <c r="L171" s="2">
        <f t="shared" si="68"/>
        <v>0</v>
      </c>
      <c r="M171" s="2">
        <f t="shared" si="68"/>
        <v>0</v>
      </c>
      <c r="N171" s="2">
        <f t="shared" si="60"/>
        <v>0</v>
      </c>
      <c r="O171" s="2"/>
      <c r="P171" s="50">
        <f>D171+F171+H171+O171</f>
        <v>0</v>
      </c>
      <c r="Q171" s="50" t="e">
        <f>E171+G171+I171+#REF!</f>
        <v>#REF!</v>
      </c>
      <c r="R171" s="50" t="e">
        <f>N171+J171+#REF!</f>
        <v>#REF!</v>
      </c>
      <c r="S171" s="23"/>
      <c r="T171" s="23"/>
      <c r="U171" s="23"/>
      <c r="X171" s="36"/>
      <c r="Y171" s="36"/>
      <c r="Z171" s="37">
        <f t="shared" si="69"/>
        <v>0</v>
      </c>
    </row>
    <row r="172" spans="2:26" ht="15.75">
      <c r="B172" s="3">
        <v>6406</v>
      </c>
      <c r="C172" s="2" t="s">
        <v>145</v>
      </c>
      <c r="D172" s="2">
        <v>15</v>
      </c>
      <c r="E172" s="2">
        <v>0</v>
      </c>
      <c r="F172" s="2">
        <v>0</v>
      </c>
      <c r="G172" s="2">
        <v>0</v>
      </c>
      <c r="H172" s="1">
        <v>45</v>
      </c>
      <c r="I172" s="1"/>
      <c r="J172" s="1">
        <f t="shared" si="59"/>
        <v>45</v>
      </c>
      <c r="K172" s="2"/>
      <c r="L172" s="2">
        <f t="shared" si="68"/>
        <v>15</v>
      </c>
      <c r="M172" s="2">
        <f t="shared" si="68"/>
        <v>0</v>
      </c>
      <c r="N172" s="2">
        <f t="shared" si="60"/>
        <v>15</v>
      </c>
      <c r="O172" s="2"/>
      <c r="P172" s="50">
        <f>D172+F172+H172+O172</f>
        <v>60</v>
      </c>
      <c r="Q172" s="50" t="e">
        <f>E172+G172+I172+#REF!</f>
        <v>#REF!</v>
      </c>
      <c r="R172" s="50" t="e">
        <f>N172+J172+#REF!</f>
        <v>#REF!</v>
      </c>
      <c r="S172" s="23"/>
      <c r="T172" s="23"/>
      <c r="U172" s="23"/>
      <c r="X172" s="36">
        <v>15</v>
      </c>
      <c r="Y172" s="36"/>
      <c r="Z172" s="37">
        <f t="shared" si="69"/>
        <v>15</v>
      </c>
    </row>
    <row r="173" spans="1:26" ht="16.5" thickBot="1">
      <c r="A173" s="7">
        <f>SUM(A167:A172)</f>
        <v>0</v>
      </c>
      <c r="B173" s="3">
        <f>SUM(B167:B172)</f>
        <v>38421</v>
      </c>
      <c r="C173" s="43"/>
      <c r="D173" s="43">
        <f aca="true" t="shared" si="70" ref="D173:N173">SUM(D167:D172)</f>
        <v>15</v>
      </c>
      <c r="E173" s="43">
        <f t="shared" si="70"/>
        <v>0</v>
      </c>
      <c r="F173" s="43">
        <f t="shared" si="70"/>
        <v>0</v>
      </c>
      <c r="G173" s="43">
        <f t="shared" si="70"/>
        <v>0</v>
      </c>
      <c r="H173" s="47">
        <f>SUM(H167:H172)</f>
        <v>45</v>
      </c>
      <c r="I173" s="47">
        <f>SUM(I167:I172)</f>
        <v>0</v>
      </c>
      <c r="J173" s="47">
        <f>SUM(J167:J172)</f>
        <v>45</v>
      </c>
      <c r="K173" s="43"/>
      <c r="L173" s="43">
        <f t="shared" si="70"/>
        <v>15</v>
      </c>
      <c r="M173" s="43">
        <f t="shared" si="70"/>
        <v>0</v>
      </c>
      <c r="N173" s="43">
        <f t="shared" si="70"/>
        <v>15</v>
      </c>
      <c r="O173" s="47">
        <f aca="true" t="shared" si="71" ref="O173:R173">SUM(O167:O172)</f>
        <v>376</v>
      </c>
      <c r="P173" s="49">
        <f t="shared" si="71"/>
        <v>436</v>
      </c>
      <c r="Q173" s="48" t="e">
        <f t="shared" si="71"/>
        <v>#REF!</v>
      </c>
      <c r="R173" s="48" t="e">
        <f t="shared" si="71"/>
        <v>#REF!</v>
      </c>
      <c r="S173" s="8" t="e">
        <f>P173+Q173</f>
        <v>#REF!</v>
      </c>
      <c r="X173" s="49">
        <f>SUM(X167:X172)</f>
        <v>15</v>
      </c>
      <c r="Y173" s="48">
        <f>SUM(Y167:Y172)</f>
        <v>0</v>
      </c>
      <c r="Z173" s="48">
        <f>SUM(Z167:Z172)</f>
        <v>15</v>
      </c>
    </row>
    <row r="174" spans="2:26" ht="15.75" thickTop="1">
      <c r="B174" s="3">
        <v>6499</v>
      </c>
      <c r="C174" s="42" t="s">
        <v>146</v>
      </c>
      <c r="D174" s="43">
        <v>0</v>
      </c>
      <c r="E174" s="43">
        <v>0</v>
      </c>
      <c r="F174" s="43">
        <v>0</v>
      </c>
      <c r="G174" s="43">
        <v>0</v>
      </c>
      <c r="H174" s="44"/>
      <c r="I174" s="44"/>
      <c r="J174" s="44">
        <f t="shared" si="59"/>
        <v>0</v>
      </c>
      <c r="K174" s="43"/>
      <c r="L174" s="43">
        <f aca="true" t="shared" si="72" ref="L174:L185">D174+F174</f>
        <v>0</v>
      </c>
      <c r="M174" s="43">
        <f aca="true" t="shared" si="73" ref="M174:M185">E174+G174</f>
        <v>0</v>
      </c>
      <c r="N174" s="43">
        <f t="shared" si="60"/>
        <v>0</v>
      </c>
      <c r="O174" s="43"/>
      <c r="P174" s="32"/>
      <c r="Q174" s="32"/>
      <c r="R174" s="32"/>
      <c r="X174" s="32"/>
      <c r="Y174" s="32"/>
      <c r="Z174" s="33">
        <f aca="true" t="shared" si="74" ref="Z174:Z185">+X174+Y174</f>
        <v>0</v>
      </c>
    </row>
    <row r="175" spans="2:26" ht="15.75">
      <c r="B175" s="3">
        <v>6501</v>
      </c>
      <c r="C175" s="2" t="s">
        <v>147</v>
      </c>
      <c r="D175" s="2">
        <v>0</v>
      </c>
      <c r="E175" s="2">
        <v>0</v>
      </c>
      <c r="F175" s="2">
        <v>0</v>
      </c>
      <c r="G175" s="2">
        <v>0</v>
      </c>
      <c r="H175" s="1"/>
      <c r="I175" s="1"/>
      <c r="J175" s="1">
        <f t="shared" si="59"/>
        <v>0</v>
      </c>
      <c r="K175" s="2"/>
      <c r="L175" s="2">
        <f t="shared" si="72"/>
        <v>0</v>
      </c>
      <c r="M175" s="2">
        <f t="shared" si="73"/>
        <v>0</v>
      </c>
      <c r="N175" s="2">
        <f t="shared" si="60"/>
        <v>0</v>
      </c>
      <c r="O175" s="2"/>
      <c r="P175" s="50">
        <f>D175+F175+H175+O175</f>
        <v>0</v>
      </c>
      <c r="Q175" s="50" t="e">
        <f>E175+G175+I175+#REF!</f>
        <v>#REF!</v>
      </c>
      <c r="R175" s="50" t="e">
        <f>N175+J175+#REF!</f>
        <v>#REF!</v>
      </c>
      <c r="S175" s="23" t="s">
        <v>318</v>
      </c>
      <c r="T175" s="23"/>
      <c r="U175" s="23"/>
      <c r="X175" s="36">
        <v>497</v>
      </c>
      <c r="Y175" s="36">
        <v>1918</v>
      </c>
      <c r="Z175" s="37">
        <f t="shared" si="74"/>
        <v>2415</v>
      </c>
    </row>
    <row r="176" spans="2:26" ht="15.75">
      <c r="B176" s="3">
        <v>6502</v>
      </c>
      <c r="C176" s="2" t="s">
        <v>148</v>
      </c>
      <c r="D176" s="2">
        <v>396</v>
      </c>
      <c r="E176" s="2">
        <v>551</v>
      </c>
      <c r="F176" s="2">
        <v>0</v>
      </c>
      <c r="G176" s="2">
        <v>674</v>
      </c>
      <c r="H176" s="1"/>
      <c r="I176" s="1">
        <v>554</v>
      </c>
      <c r="J176" s="1">
        <f t="shared" si="59"/>
        <v>554</v>
      </c>
      <c r="K176" s="2"/>
      <c r="L176" s="2">
        <f t="shared" si="72"/>
        <v>396</v>
      </c>
      <c r="M176" s="2">
        <f t="shared" si="73"/>
        <v>1225</v>
      </c>
      <c r="N176" s="2">
        <f t="shared" si="60"/>
        <v>1621</v>
      </c>
      <c r="O176" s="2"/>
      <c r="P176" s="50">
        <f>D176+F176+H176+O176</f>
        <v>396</v>
      </c>
      <c r="Q176" s="50" t="e">
        <f>E176+G176+I176+#REF!</f>
        <v>#REF!</v>
      </c>
      <c r="R176" s="50" t="e">
        <f>N176+J176+#REF!</f>
        <v>#REF!</v>
      </c>
      <c r="S176" s="23"/>
      <c r="T176" s="23"/>
      <c r="U176" s="23"/>
      <c r="X176" s="36"/>
      <c r="Y176" s="36">
        <v>311</v>
      </c>
      <c r="Z176" s="37">
        <f t="shared" si="74"/>
        <v>311</v>
      </c>
    </row>
    <row r="177" spans="2:26" ht="15.75">
      <c r="B177" s="3">
        <v>6503</v>
      </c>
      <c r="C177" s="2" t="s">
        <v>149</v>
      </c>
      <c r="D177" s="2">
        <v>0</v>
      </c>
      <c r="E177" s="2">
        <v>1001</v>
      </c>
      <c r="F177" s="2">
        <v>0</v>
      </c>
      <c r="G177" s="2">
        <v>1485</v>
      </c>
      <c r="H177" s="1"/>
      <c r="I177" s="1">
        <v>705</v>
      </c>
      <c r="J177" s="1">
        <f t="shared" si="59"/>
        <v>705</v>
      </c>
      <c r="K177" s="2"/>
      <c r="L177" s="2">
        <f t="shared" si="72"/>
        <v>0</v>
      </c>
      <c r="M177" s="2">
        <f t="shared" si="73"/>
        <v>2486</v>
      </c>
      <c r="N177" s="2">
        <f t="shared" si="60"/>
        <v>2486</v>
      </c>
      <c r="O177" s="2"/>
      <c r="P177" s="50">
        <f>D177+F177+H177+O177</f>
        <v>0</v>
      </c>
      <c r="Q177" s="50" t="e">
        <f>E177+G177+I177+#REF!</f>
        <v>#REF!</v>
      </c>
      <c r="R177" s="50" t="e">
        <f>N177+J177+#REF!</f>
        <v>#REF!</v>
      </c>
      <c r="S177" s="23" t="s">
        <v>322</v>
      </c>
      <c r="T177" s="23"/>
      <c r="U177" s="23"/>
      <c r="X177" s="36"/>
      <c r="Y177" s="36">
        <v>1333</v>
      </c>
      <c r="Z177" s="37">
        <f t="shared" si="74"/>
        <v>1333</v>
      </c>
    </row>
    <row r="178" spans="2:26" ht="15.75">
      <c r="B178" s="3">
        <v>6504</v>
      </c>
      <c r="C178" s="2" t="s">
        <v>150</v>
      </c>
      <c r="D178" s="2">
        <v>0</v>
      </c>
      <c r="E178" s="2">
        <v>370</v>
      </c>
      <c r="F178" s="2">
        <v>0</v>
      </c>
      <c r="G178" s="2">
        <v>419</v>
      </c>
      <c r="H178" s="1"/>
      <c r="I178" s="1">
        <v>140</v>
      </c>
      <c r="J178" s="1">
        <f t="shared" si="59"/>
        <v>140</v>
      </c>
      <c r="K178" s="2"/>
      <c r="L178" s="2">
        <f t="shared" si="72"/>
        <v>0</v>
      </c>
      <c r="M178" s="2">
        <f t="shared" si="73"/>
        <v>789</v>
      </c>
      <c r="N178" s="2">
        <f t="shared" si="60"/>
        <v>789</v>
      </c>
      <c r="O178" s="2"/>
      <c r="P178" s="50">
        <f>D178+F178+H178+O178</f>
        <v>0</v>
      </c>
      <c r="Q178" s="50" t="e">
        <f>E178+G178+I178+#REF!</f>
        <v>#REF!</v>
      </c>
      <c r="R178" s="50" t="e">
        <f>N178+J178+#REF!</f>
        <v>#REF!</v>
      </c>
      <c r="S178" s="23"/>
      <c r="T178" s="23"/>
      <c r="U178" s="23"/>
      <c r="X178" s="36"/>
      <c r="Y178" s="36">
        <v>225</v>
      </c>
      <c r="Z178" s="37">
        <f t="shared" si="74"/>
        <v>225</v>
      </c>
    </row>
    <row r="179" spans="2:26" ht="15.75">
      <c r="B179" s="3">
        <v>6505</v>
      </c>
      <c r="C179" s="2" t="s">
        <v>151</v>
      </c>
      <c r="D179" s="2">
        <v>0</v>
      </c>
      <c r="E179" s="2">
        <v>183</v>
      </c>
      <c r="F179" s="2">
        <v>0</v>
      </c>
      <c r="G179" s="2">
        <v>96</v>
      </c>
      <c r="H179" s="1"/>
      <c r="I179" s="1">
        <v>172</v>
      </c>
      <c r="J179" s="1">
        <f t="shared" si="59"/>
        <v>172</v>
      </c>
      <c r="K179" s="2"/>
      <c r="L179" s="2">
        <f t="shared" si="72"/>
        <v>0</v>
      </c>
      <c r="M179" s="2">
        <f t="shared" si="73"/>
        <v>279</v>
      </c>
      <c r="N179" s="2">
        <f t="shared" si="60"/>
        <v>279</v>
      </c>
      <c r="O179" s="2"/>
      <c r="P179" s="50">
        <f>D179+F179+H179+O179</f>
        <v>0</v>
      </c>
      <c r="Q179" s="50" t="e">
        <f>E179+G179+I179+#REF!</f>
        <v>#REF!</v>
      </c>
      <c r="R179" s="50" t="e">
        <f>N179+J179+#REF!</f>
        <v>#REF!</v>
      </c>
      <c r="S179" s="23"/>
      <c r="T179" s="23"/>
      <c r="U179" s="23"/>
      <c r="X179" s="36"/>
      <c r="Y179" s="36">
        <v>56</v>
      </c>
      <c r="Z179" s="37">
        <f t="shared" si="74"/>
        <v>56</v>
      </c>
    </row>
    <row r="180" spans="2:26" ht="15.75">
      <c r="B180" s="3">
        <v>6506</v>
      </c>
      <c r="C180" s="2" t="s">
        <v>152</v>
      </c>
      <c r="D180" s="2">
        <v>43</v>
      </c>
      <c r="E180" s="2">
        <v>1162</v>
      </c>
      <c r="F180" s="2">
        <v>58</v>
      </c>
      <c r="G180" s="2">
        <v>1302</v>
      </c>
      <c r="H180" s="1">
        <v>25</v>
      </c>
      <c r="I180" s="1">
        <v>1163</v>
      </c>
      <c r="J180" s="1">
        <f t="shared" si="59"/>
        <v>1188</v>
      </c>
      <c r="K180" s="2"/>
      <c r="L180" s="2">
        <f t="shared" si="72"/>
        <v>101</v>
      </c>
      <c r="M180" s="2">
        <f t="shared" si="73"/>
        <v>2464</v>
      </c>
      <c r="N180" s="2">
        <f t="shared" si="60"/>
        <v>2565</v>
      </c>
      <c r="O180" s="2">
        <f>42+25</f>
        <v>67</v>
      </c>
      <c r="P180" s="50">
        <f>D180+F180+H180+O180</f>
        <v>193</v>
      </c>
      <c r="Q180" s="50" t="e">
        <f>E180+G180+I180+#REF!</f>
        <v>#REF!</v>
      </c>
      <c r="R180" s="50" t="e">
        <f>N180+J180+#REF!</f>
        <v>#REF!</v>
      </c>
      <c r="S180" s="23"/>
      <c r="T180" s="23"/>
      <c r="U180" s="23"/>
      <c r="X180" s="36">
        <v>44</v>
      </c>
      <c r="Y180" s="36">
        <v>740</v>
      </c>
      <c r="Z180" s="37">
        <f t="shared" si="74"/>
        <v>784</v>
      </c>
    </row>
    <row r="181" spans="2:26" ht="15.75">
      <c r="B181" s="3">
        <v>6507</v>
      </c>
      <c r="C181" s="2" t="s">
        <v>153</v>
      </c>
      <c r="D181" s="2">
        <v>0</v>
      </c>
      <c r="E181" s="2">
        <v>621</v>
      </c>
      <c r="F181" s="2">
        <v>0</v>
      </c>
      <c r="G181" s="2">
        <v>302</v>
      </c>
      <c r="H181" s="1"/>
      <c r="I181" s="1">
        <v>461</v>
      </c>
      <c r="J181" s="1">
        <f t="shared" si="59"/>
        <v>461</v>
      </c>
      <c r="K181" s="2"/>
      <c r="L181" s="2">
        <f t="shared" si="72"/>
        <v>0</v>
      </c>
      <c r="M181" s="2">
        <f t="shared" si="73"/>
        <v>923</v>
      </c>
      <c r="N181" s="2">
        <f t="shared" si="60"/>
        <v>923</v>
      </c>
      <c r="O181" s="2"/>
      <c r="P181" s="50">
        <f>D181+F181+H181+O181</f>
        <v>0</v>
      </c>
      <c r="Q181" s="50" t="e">
        <f>E181+G181+I181+#REF!</f>
        <v>#REF!</v>
      </c>
      <c r="R181" s="50" t="e">
        <f>N181+J181+#REF!</f>
        <v>#REF!</v>
      </c>
      <c r="S181" s="23"/>
      <c r="T181" s="23"/>
      <c r="U181" s="23"/>
      <c r="X181" s="36"/>
      <c r="Y181" s="36">
        <v>427</v>
      </c>
      <c r="Z181" s="37">
        <f t="shared" si="74"/>
        <v>427</v>
      </c>
    </row>
    <row r="182" spans="2:26" ht="15.75">
      <c r="B182" s="3">
        <v>6508</v>
      </c>
      <c r="C182" s="2" t="s">
        <v>154</v>
      </c>
      <c r="D182" s="2">
        <v>74</v>
      </c>
      <c r="E182" s="2">
        <v>0</v>
      </c>
      <c r="F182" s="2">
        <v>399</v>
      </c>
      <c r="G182" s="2">
        <v>0</v>
      </c>
      <c r="H182" s="1"/>
      <c r="I182" s="1"/>
      <c r="J182" s="1">
        <f t="shared" si="59"/>
        <v>0</v>
      </c>
      <c r="K182" s="2"/>
      <c r="L182" s="2">
        <f t="shared" si="72"/>
        <v>473</v>
      </c>
      <c r="M182" s="2">
        <f t="shared" si="73"/>
        <v>0</v>
      </c>
      <c r="N182" s="2">
        <f t="shared" si="60"/>
        <v>473</v>
      </c>
      <c r="O182" s="2">
        <f>356+326</f>
        <v>682</v>
      </c>
      <c r="P182" s="50">
        <f>D182+F182+H182+O182</f>
        <v>1155</v>
      </c>
      <c r="Q182" s="50" t="e">
        <f>E182+G182+I182+#REF!</f>
        <v>#REF!</v>
      </c>
      <c r="R182" s="50" t="e">
        <f>N182+J182+#REF!</f>
        <v>#REF!</v>
      </c>
      <c r="S182" s="23" t="s">
        <v>316</v>
      </c>
      <c r="T182" s="23">
        <v>198</v>
      </c>
      <c r="U182" s="23"/>
      <c r="X182" s="36">
        <f>198+306</f>
        <v>504</v>
      </c>
      <c r="Y182" s="36"/>
      <c r="Z182" s="37">
        <f t="shared" si="74"/>
        <v>504</v>
      </c>
    </row>
    <row r="183" spans="2:26" ht="15.75">
      <c r="B183" s="3">
        <v>6509</v>
      </c>
      <c r="C183" s="2" t="s">
        <v>155</v>
      </c>
      <c r="D183" s="2">
        <v>0</v>
      </c>
      <c r="E183" s="2">
        <v>0</v>
      </c>
      <c r="F183" s="2">
        <v>0</v>
      </c>
      <c r="G183" s="2">
        <v>0</v>
      </c>
      <c r="H183" s="1"/>
      <c r="I183" s="1"/>
      <c r="J183" s="1">
        <f t="shared" si="59"/>
        <v>0</v>
      </c>
      <c r="K183" s="2"/>
      <c r="L183" s="2">
        <f t="shared" si="72"/>
        <v>0</v>
      </c>
      <c r="M183" s="2">
        <f t="shared" si="73"/>
        <v>0</v>
      </c>
      <c r="N183" s="2">
        <f t="shared" si="60"/>
        <v>0</v>
      </c>
      <c r="O183" s="2"/>
      <c r="P183" s="50">
        <f>D183+F183+H183+O183</f>
        <v>0</v>
      </c>
      <c r="Q183" s="50" t="e">
        <f>E183+G183+I183+#REF!</f>
        <v>#REF!</v>
      </c>
      <c r="R183" s="50" t="e">
        <f>N183+J183+#REF!</f>
        <v>#REF!</v>
      </c>
      <c r="S183" s="23"/>
      <c r="T183" s="23"/>
      <c r="U183" s="23"/>
      <c r="X183" s="36"/>
      <c r="Y183" s="36"/>
      <c r="Z183" s="37">
        <f t="shared" si="74"/>
        <v>0</v>
      </c>
    </row>
    <row r="184" spans="2:26" ht="15.75">
      <c r="B184" s="3">
        <v>6510</v>
      </c>
      <c r="C184" s="2" t="s">
        <v>156</v>
      </c>
      <c r="D184" s="2">
        <v>0</v>
      </c>
      <c r="E184" s="2">
        <v>873</v>
      </c>
      <c r="F184" s="2">
        <v>0</v>
      </c>
      <c r="G184" s="2">
        <v>896</v>
      </c>
      <c r="H184" s="1"/>
      <c r="I184" s="1">
        <v>777</v>
      </c>
      <c r="J184" s="1">
        <f t="shared" si="59"/>
        <v>777</v>
      </c>
      <c r="K184" s="2"/>
      <c r="L184" s="2">
        <f t="shared" si="72"/>
        <v>0</v>
      </c>
      <c r="M184" s="2">
        <f t="shared" si="73"/>
        <v>1769</v>
      </c>
      <c r="N184" s="2">
        <f t="shared" si="60"/>
        <v>1769</v>
      </c>
      <c r="O184" s="2"/>
      <c r="P184" s="50">
        <f>D184+F184+H184+O184</f>
        <v>0</v>
      </c>
      <c r="Q184" s="50" t="e">
        <f>E184+G184+I184+#REF!</f>
        <v>#REF!</v>
      </c>
      <c r="R184" s="50" t="e">
        <f>N184+J184+#REF!</f>
        <v>#REF!</v>
      </c>
      <c r="S184" s="23"/>
      <c r="T184" s="23"/>
      <c r="U184" s="23"/>
      <c r="X184" s="36"/>
      <c r="Y184" s="36">
        <v>653</v>
      </c>
      <c r="Z184" s="37">
        <f t="shared" si="74"/>
        <v>653</v>
      </c>
    </row>
    <row r="185" spans="2:26" ht="15.75">
      <c r="B185" s="3">
        <v>6511</v>
      </c>
      <c r="C185" s="2" t="s">
        <v>157</v>
      </c>
      <c r="D185" s="2">
        <v>78</v>
      </c>
      <c r="E185" s="2">
        <v>552</v>
      </c>
      <c r="F185" s="2">
        <v>80</v>
      </c>
      <c r="G185" s="2">
        <v>496</v>
      </c>
      <c r="H185" s="1"/>
      <c r="I185" s="1">
        <v>691</v>
      </c>
      <c r="J185" s="1">
        <f t="shared" si="59"/>
        <v>691</v>
      </c>
      <c r="K185" s="2"/>
      <c r="L185" s="2">
        <f t="shared" si="72"/>
        <v>158</v>
      </c>
      <c r="M185" s="2">
        <f t="shared" si="73"/>
        <v>1048</v>
      </c>
      <c r="N185" s="2">
        <f t="shared" si="60"/>
        <v>1206</v>
      </c>
      <c r="O185" s="2">
        <v>189</v>
      </c>
      <c r="P185" s="50">
        <f>D185+F185+H185+O185</f>
        <v>347</v>
      </c>
      <c r="Q185" s="50" t="e">
        <f>E185+G185+I185+#REF!</f>
        <v>#REF!</v>
      </c>
      <c r="R185" s="50" t="e">
        <f>N185+J185+#REF!</f>
        <v>#REF!</v>
      </c>
      <c r="S185" s="23"/>
      <c r="T185" s="23"/>
      <c r="U185" s="23"/>
      <c r="X185" s="36">
        <v>78</v>
      </c>
      <c r="Y185" s="36">
        <v>341</v>
      </c>
      <c r="Z185" s="37">
        <f t="shared" si="74"/>
        <v>419</v>
      </c>
    </row>
    <row r="186" spans="1:26" ht="16.5" thickBot="1">
      <c r="A186" s="7">
        <f>SUM(A175:A185)</f>
        <v>0</v>
      </c>
      <c r="B186" s="3">
        <f>SUM(B175:B185)</f>
        <v>71566</v>
      </c>
      <c r="C186" s="43"/>
      <c r="D186" s="43">
        <f aca="true" t="shared" si="75" ref="D186:N186">SUM(D175:D185)</f>
        <v>591</v>
      </c>
      <c r="E186" s="43">
        <f t="shared" si="75"/>
        <v>5313</v>
      </c>
      <c r="F186" s="43">
        <f t="shared" si="75"/>
        <v>537</v>
      </c>
      <c r="G186" s="43">
        <f t="shared" si="75"/>
        <v>5670</v>
      </c>
      <c r="H186" s="47">
        <f>SUM(H175:H185)</f>
        <v>25</v>
      </c>
      <c r="I186" s="47">
        <f>SUM(I175:I185)</f>
        <v>4663</v>
      </c>
      <c r="J186" s="47">
        <f>SUM(J175:J185)</f>
        <v>4688</v>
      </c>
      <c r="K186" s="43"/>
      <c r="L186" s="43">
        <f t="shared" si="75"/>
        <v>1128</v>
      </c>
      <c r="M186" s="43">
        <f t="shared" si="75"/>
        <v>10983</v>
      </c>
      <c r="N186" s="43">
        <f t="shared" si="75"/>
        <v>12111</v>
      </c>
      <c r="O186" s="47">
        <f aca="true" t="shared" si="76" ref="O186:R186">SUM(O175:O185)</f>
        <v>938</v>
      </c>
      <c r="P186" s="49">
        <f t="shared" si="76"/>
        <v>2091</v>
      </c>
      <c r="Q186" s="48" t="e">
        <f t="shared" si="76"/>
        <v>#REF!</v>
      </c>
      <c r="R186" s="48" t="e">
        <f t="shared" si="76"/>
        <v>#REF!</v>
      </c>
      <c r="S186" s="8" t="e">
        <f>P186+Q186</f>
        <v>#REF!</v>
      </c>
      <c r="X186" s="49">
        <f>SUM(X175:X185)</f>
        <v>1123</v>
      </c>
      <c r="Y186" s="48">
        <f>SUM(Y175:Y185)</f>
        <v>6004</v>
      </c>
      <c r="Z186" s="48">
        <f>SUM(Z175:Z185)</f>
        <v>7127</v>
      </c>
    </row>
    <row r="187" spans="2:26" ht="15.75" thickTop="1">
      <c r="B187" s="3">
        <v>6599</v>
      </c>
      <c r="C187" s="42" t="s">
        <v>158</v>
      </c>
      <c r="D187" s="43">
        <v>0</v>
      </c>
      <c r="E187" s="43">
        <v>0</v>
      </c>
      <c r="F187" s="43">
        <v>0</v>
      </c>
      <c r="G187" s="43">
        <v>0</v>
      </c>
      <c r="H187" s="44"/>
      <c r="I187" s="44"/>
      <c r="J187" s="44">
        <f t="shared" si="59"/>
        <v>0</v>
      </c>
      <c r="K187" s="43"/>
      <c r="L187" s="43">
        <f aca="true" t="shared" si="77" ref="L187:L205">D187+F187</f>
        <v>0</v>
      </c>
      <c r="M187" s="43">
        <f aca="true" t="shared" si="78" ref="M187:M205">E187+G187</f>
        <v>0</v>
      </c>
      <c r="N187" s="43">
        <f t="shared" si="60"/>
        <v>0</v>
      </c>
      <c r="O187" s="43"/>
      <c r="P187" s="32"/>
      <c r="Q187" s="32"/>
      <c r="R187" s="32"/>
      <c r="X187" s="32"/>
      <c r="Y187" s="32"/>
      <c r="Z187" s="33">
        <f aca="true" t="shared" si="79" ref="Z187:Z205">+X187+Y187</f>
        <v>0</v>
      </c>
    </row>
    <row r="188" spans="2:26" ht="15.75">
      <c r="B188" s="3">
        <v>6601</v>
      </c>
      <c r="C188" s="2" t="s">
        <v>159</v>
      </c>
      <c r="D188" s="43">
        <v>81</v>
      </c>
      <c r="E188" s="43">
        <v>0</v>
      </c>
      <c r="F188" s="43">
        <v>77</v>
      </c>
      <c r="G188" s="43">
        <v>0</v>
      </c>
      <c r="H188" s="44">
        <v>164</v>
      </c>
      <c r="I188" s="44"/>
      <c r="J188" s="44">
        <f t="shared" si="59"/>
        <v>164</v>
      </c>
      <c r="K188" s="43"/>
      <c r="L188" s="43">
        <f t="shared" si="77"/>
        <v>158</v>
      </c>
      <c r="M188" s="43">
        <f t="shared" si="78"/>
        <v>0</v>
      </c>
      <c r="N188" s="43">
        <f t="shared" si="60"/>
        <v>158</v>
      </c>
      <c r="O188" s="2">
        <v>150</v>
      </c>
      <c r="P188" s="37">
        <f>D188+F188+H188+O188</f>
        <v>472</v>
      </c>
      <c r="Q188" s="37" t="e">
        <f>E188+G188+I188+#REF!</f>
        <v>#REF!</v>
      </c>
      <c r="R188" s="37" t="e">
        <f>N188+J188+#REF!</f>
        <v>#REF!</v>
      </c>
      <c r="X188" s="36"/>
      <c r="Y188" s="36"/>
      <c r="Z188" s="37">
        <f t="shared" si="79"/>
        <v>0</v>
      </c>
    </row>
    <row r="189" spans="2:26" ht="15.75">
      <c r="B189" s="3">
        <v>6602</v>
      </c>
      <c r="C189" s="2" t="s">
        <v>160</v>
      </c>
      <c r="D189" s="43">
        <v>0</v>
      </c>
      <c r="E189" s="43">
        <v>0</v>
      </c>
      <c r="F189" s="43">
        <v>0</v>
      </c>
      <c r="G189" s="43">
        <v>0</v>
      </c>
      <c r="H189" s="44"/>
      <c r="I189" s="44"/>
      <c r="J189" s="44">
        <f t="shared" si="59"/>
        <v>0</v>
      </c>
      <c r="K189" s="43"/>
      <c r="L189" s="43">
        <f t="shared" si="77"/>
        <v>0</v>
      </c>
      <c r="M189" s="43">
        <f t="shared" si="78"/>
        <v>0</v>
      </c>
      <c r="N189" s="43">
        <f t="shared" si="60"/>
        <v>0</v>
      </c>
      <c r="O189" s="2"/>
      <c r="P189" s="37">
        <f>D189+F189+H189+O189</f>
        <v>0</v>
      </c>
      <c r="Q189" s="37" t="e">
        <f>E189+G189+I189+#REF!</f>
        <v>#REF!</v>
      </c>
      <c r="R189" s="37" t="e">
        <f>N189+J189+#REF!</f>
        <v>#REF!</v>
      </c>
      <c r="X189" s="36"/>
      <c r="Y189" s="36"/>
      <c r="Z189" s="37">
        <f t="shared" si="79"/>
        <v>0</v>
      </c>
    </row>
    <row r="190" spans="2:26" ht="15.75">
      <c r="B190" s="3">
        <v>6603</v>
      </c>
      <c r="C190" s="2" t="s">
        <v>161</v>
      </c>
      <c r="D190" s="43">
        <v>0</v>
      </c>
      <c r="E190" s="43">
        <v>0</v>
      </c>
      <c r="F190" s="43">
        <v>0</v>
      </c>
      <c r="G190" s="43">
        <v>0</v>
      </c>
      <c r="H190" s="44"/>
      <c r="I190" s="44"/>
      <c r="J190" s="44">
        <f t="shared" si="59"/>
        <v>0</v>
      </c>
      <c r="K190" s="43"/>
      <c r="L190" s="43">
        <f t="shared" si="77"/>
        <v>0</v>
      </c>
      <c r="M190" s="43">
        <f t="shared" si="78"/>
        <v>0</v>
      </c>
      <c r="N190" s="43">
        <f t="shared" si="60"/>
        <v>0</v>
      </c>
      <c r="O190" s="2"/>
      <c r="P190" s="37">
        <f>D190+F190+H190+O190</f>
        <v>0</v>
      </c>
      <c r="Q190" s="37" t="e">
        <f>E190+G190+I190+#REF!</f>
        <v>#REF!</v>
      </c>
      <c r="R190" s="37" t="e">
        <f>N190+J190+#REF!</f>
        <v>#REF!</v>
      </c>
      <c r="X190" s="36"/>
      <c r="Y190" s="36"/>
      <c r="Z190" s="37">
        <f t="shared" si="79"/>
        <v>0</v>
      </c>
    </row>
    <row r="191" spans="2:26" ht="15.75">
      <c r="B191" s="3">
        <v>6604</v>
      </c>
      <c r="C191" s="2" t="s">
        <v>162</v>
      </c>
      <c r="D191" s="43">
        <v>370</v>
      </c>
      <c r="E191" s="43">
        <v>0</v>
      </c>
      <c r="F191" s="43">
        <v>169</v>
      </c>
      <c r="G191" s="43">
        <v>0</v>
      </c>
      <c r="H191" s="44">
        <v>167</v>
      </c>
      <c r="I191" s="44"/>
      <c r="J191" s="44">
        <f t="shared" si="59"/>
        <v>167</v>
      </c>
      <c r="K191" s="43"/>
      <c r="L191" s="43">
        <f t="shared" si="77"/>
        <v>539</v>
      </c>
      <c r="M191" s="43">
        <f t="shared" si="78"/>
        <v>0</v>
      </c>
      <c r="N191" s="43">
        <f t="shared" si="60"/>
        <v>539</v>
      </c>
      <c r="O191" s="2">
        <v>445</v>
      </c>
      <c r="P191" s="37">
        <f>D191+F191+H191+O191</f>
        <v>1151</v>
      </c>
      <c r="Q191" s="37" t="e">
        <f>E191+G191+I191+#REF!</f>
        <v>#REF!</v>
      </c>
      <c r="R191" s="37" t="e">
        <f>N191+J191+#REF!</f>
        <v>#REF!</v>
      </c>
      <c r="X191" s="36">
        <v>76</v>
      </c>
      <c r="Y191" s="36"/>
      <c r="Z191" s="37">
        <f t="shared" si="79"/>
        <v>76</v>
      </c>
    </row>
    <row r="192" spans="2:26" ht="15.75">
      <c r="B192" s="3">
        <v>6605</v>
      </c>
      <c r="C192" s="2" t="s">
        <v>163</v>
      </c>
      <c r="D192" s="43">
        <v>50</v>
      </c>
      <c r="E192" s="43">
        <v>0</v>
      </c>
      <c r="F192" s="43">
        <v>50</v>
      </c>
      <c r="G192" s="43">
        <v>0</v>
      </c>
      <c r="H192" s="44">
        <v>50</v>
      </c>
      <c r="I192" s="44"/>
      <c r="J192" s="44">
        <f t="shared" si="59"/>
        <v>50</v>
      </c>
      <c r="K192" s="43"/>
      <c r="L192" s="43">
        <f t="shared" si="77"/>
        <v>100</v>
      </c>
      <c r="M192" s="43">
        <f t="shared" si="78"/>
        <v>0</v>
      </c>
      <c r="N192" s="43">
        <f t="shared" si="60"/>
        <v>100</v>
      </c>
      <c r="O192" s="1">
        <v>50</v>
      </c>
      <c r="P192" s="37">
        <f>D192+F192+H192+O192</f>
        <v>200</v>
      </c>
      <c r="Q192" s="37" t="e">
        <f>E192+G192+I192+#REF!</f>
        <v>#REF!</v>
      </c>
      <c r="R192" s="37" t="e">
        <f>N192+J192+#REF!</f>
        <v>#REF!</v>
      </c>
      <c r="X192" s="36"/>
      <c r="Y192" s="36"/>
      <c r="Z192" s="37">
        <f t="shared" si="79"/>
        <v>0</v>
      </c>
    </row>
    <row r="193" spans="2:26" ht="15.75">
      <c r="B193" s="3">
        <v>6606</v>
      </c>
      <c r="C193" s="2" t="s">
        <v>164</v>
      </c>
      <c r="D193" s="43">
        <v>0</v>
      </c>
      <c r="E193" s="43">
        <v>0</v>
      </c>
      <c r="F193" s="43">
        <v>0</v>
      </c>
      <c r="G193" s="43">
        <v>0</v>
      </c>
      <c r="H193" s="44"/>
      <c r="I193" s="44"/>
      <c r="J193" s="44">
        <f t="shared" si="59"/>
        <v>0</v>
      </c>
      <c r="K193" s="43"/>
      <c r="L193" s="43">
        <f t="shared" si="77"/>
        <v>0</v>
      </c>
      <c r="M193" s="43">
        <f t="shared" si="78"/>
        <v>0</v>
      </c>
      <c r="N193" s="43">
        <f t="shared" si="60"/>
        <v>0</v>
      </c>
      <c r="O193" s="2"/>
      <c r="P193" s="37">
        <f>D193+F193+H193+O193</f>
        <v>0</v>
      </c>
      <c r="Q193" s="37" t="e">
        <f>E193+G193+I193+#REF!</f>
        <v>#REF!</v>
      </c>
      <c r="R193" s="37" t="e">
        <f>N193+J193+#REF!</f>
        <v>#REF!</v>
      </c>
      <c r="X193" s="36"/>
      <c r="Y193" s="36"/>
      <c r="Z193" s="37">
        <f t="shared" si="79"/>
        <v>0</v>
      </c>
    </row>
    <row r="194" spans="2:26" ht="15.75">
      <c r="B194" s="3">
        <v>6607</v>
      </c>
      <c r="C194" s="2" t="s">
        <v>165</v>
      </c>
      <c r="D194" s="43">
        <v>266</v>
      </c>
      <c r="E194" s="43">
        <v>0</v>
      </c>
      <c r="F194" s="43">
        <v>76</v>
      </c>
      <c r="G194" s="43">
        <v>0</v>
      </c>
      <c r="H194" s="44"/>
      <c r="I194" s="44"/>
      <c r="J194" s="44">
        <f t="shared" si="59"/>
        <v>0</v>
      </c>
      <c r="K194" s="43"/>
      <c r="L194" s="43">
        <f t="shared" si="77"/>
        <v>342</v>
      </c>
      <c r="M194" s="43">
        <f t="shared" si="78"/>
        <v>0</v>
      </c>
      <c r="N194" s="43">
        <f t="shared" si="60"/>
        <v>342</v>
      </c>
      <c r="O194" s="57">
        <v>184</v>
      </c>
      <c r="P194" s="37">
        <f>D194+F194+H194+O194</f>
        <v>526</v>
      </c>
      <c r="Q194" s="37" t="e">
        <f>E194+G194+I194+#REF!</f>
        <v>#REF!</v>
      </c>
      <c r="R194" s="37" t="e">
        <f>N194+J194+#REF!</f>
        <v>#REF!</v>
      </c>
      <c r="X194" s="58">
        <v>352</v>
      </c>
      <c r="Y194" s="36"/>
      <c r="Z194" s="37">
        <f t="shared" si="79"/>
        <v>352</v>
      </c>
    </row>
    <row r="195" spans="2:26" ht="15.75">
      <c r="B195" s="3">
        <v>6608</v>
      </c>
      <c r="C195" s="2" t="s">
        <v>166</v>
      </c>
      <c r="D195" s="43">
        <v>167</v>
      </c>
      <c r="E195" s="43">
        <v>0</v>
      </c>
      <c r="F195" s="43">
        <v>229</v>
      </c>
      <c r="G195" s="43">
        <v>0</v>
      </c>
      <c r="H195" s="44">
        <v>186</v>
      </c>
      <c r="I195" s="44"/>
      <c r="J195" s="44">
        <f t="shared" si="59"/>
        <v>186</v>
      </c>
      <c r="K195" s="43"/>
      <c r="L195" s="43">
        <f t="shared" si="77"/>
        <v>396</v>
      </c>
      <c r="M195" s="43">
        <f t="shared" si="78"/>
        <v>0</v>
      </c>
      <c r="N195" s="43">
        <f t="shared" si="60"/>
        <v>396</v>
      </c>
      <c r="O195" s="2">
        <v>49</v>
      </c>
      <c r="P195" s="37">
        <f>D195+F195+H195+O195</f>
        <v>631</v>
      </c>
      <c r="Q195" s="37" t="e">
        <f>E195+G195+I195+#REF!</f>
        <v>#REF!</v>
      </c>
      <c r="R195" s="37" t="e">
        <f>N195+J195+#REF!</f>
        <v>#REF!</v>
      </c>
      <c r="X195" s="36">
        <v>62</v>
      </c>
      <c r="Y195" s="36"/>
      <c r="Z195" s="37">
        <f t="shared" si="79"/>
        <v>62</v>
      </c>
    </row>
    <row r="196" spans="2:26" ht="15.75">
      <c r="B196" s="3">
        <v>6609</v>
      </c>
      <c r="C196" s="2" t="s">
        <v>167</v>
      </c>
      <c r="D196" s="43">
        <v>1223</v>
      </c>
      <c r="E196" s="43">
        <v>0</v>
      </c>
      <c r="F196" s="43">
        <v>842</v>
      </c>
      <c r="G196" s="43">
        <v>0</v>
      </c>
      <c r="H196" s="44">
        <v>915</v>
      </c>
      <c r="I196" s="44"/>
      <c r="J196" s="44">
        <f t="shared" si="59"/>
        <v>915</v>
      </c>
      <c r="K196" s="43"/>
      <c r="L196" s="43">
        <f t="shared" si="77"/>
        <v>2065</v>
      </c>
      <c r="M196" s="43">
        <f t="shared" si="78"/>
        <v>0</v>
      </c>
      <c r="N196" s="43">
        <f t="shared" si="60"/>
        <v>2065</v>
      </c>
      <c r="O196" s="2">
        <f>951+1069</f>
        <v>2020</v>
      </c>
      <c r="P196" s="37">
        <f>D196+F196+H196+O196</f>
        <v>5000</v>
      </c>
      <c r="Q196" s="37" t="e">
        <f>E196+G196+I196+#REF!</f>
        <v>#REF!</v>
      </c>
      <c r="R196" s="37" t="e">
        <f>N196+J196+#REF!</f>
        <v>#REF!</v>
      </c>
      <c r="X196" s="51">
        <v>715</v>
      </c>
      <c r="Y196" s="36"/>
      <c r="Z196" s="37">
        <f t="shared" si="79"/>
        <v>715</v>
      </c>
    </row>
    <row r="197" spans="2:26" ht="15.75">
      <c r="B197" s="3">
        <v>6610</v>
      </c>
      <c r="C197" s="2" t="s">
        <v>168</v>
      </c>
      <c r="D197" s="43">
        <v>230</v>
      </c>
      <c r="E197" s="43">
        <v>0</v>
      </c>
      <c r="F197" s="43">
        <v>157</v>
      </c>
      <c r="G197" s="43">
        <v>0</v>
      </c>
      <c r="H197" s="44">
        <v>80</v>
      </c>
      <c r="I197" s="44"/>
      <c r="J197" s="44">
        <f t="shared" si="59"/>
        <v>80</v>
      </c>
      <c r="K197" s="43"/>
      <c r="L197" s="43">
        <f t="shared" si="77"/>
        <v>387</v>
      </c>
      <c r="M197" s="43">
        <f t="shared" si="78"/>
        <v>0</v>
      </c>
      <c r="N197" s="43">
        <f t="shared" si="60"/>
        <v>387</v>
      </c>
      <c r="O197" s="2">
        <v>186</v>
      </c>
      <c r="P197" s="37">
        <f>D197+F197+H197+O197</f>
        <v>653</v>
      </c>
      <c r="Q197" s="37" t="e">
        <f>E197+G197+I197+#REF!</f>
        <v>#REF!</v>
      </c>
      <c r="R197" s="37" t="e">
        <f>N197+J197+#REF!</f>
        <v>#REF!</v>
      </c>
      <c r="X197" s="36">
        <v>90</v>
      </c>
      <c r="Y197" s="36"/>
      <c r="Z197" s="37">
        <f t="shared" si="79"/>
        <v>90</v>
      </c>
    </row>
    <row r="198" spans="2:26" ht="15.75">
      <c r="B198" s="3">
        <v>6611</v>
      </c>
      <c r="C198" s="2" t="s">
        <v>169</v>
      </c>
      <c r="D198" s="43">
        <v>262</v>
      </c>
      <c r="E198" s="43">
        <v>0</v>
      </c>
      <c r="F198" s="43">
        <v>129</v>
      </c>
      <c r="G198" s="43">
        <v>0</v>
      </c>
      <c r="H198" s="44">
        <v>135</v>
      </c>
      <c r="I198" s="44"/>
      <c r="J198" s="44">
        <f t="shared" si="59"/>
        <v>135</v>
      </c>
      <c r="K198" s="43"/>
      <c r="L198" s="43">
        <f t="shared" si="77"/>
        <v>391</v>
      </c>
      <c r="M198" s="43">
        <f t="shared" si="78"/>
        <v>0</v>
      </c>
      <c r="N198" s="43">
        <f t="shared" si="60"/>
        <v>391</v>
      </c>
      <c r="O198" s="2">
        <v>164</v>
      </c>
      <c r="P198" s="37">
        <f>D198+F198+H198+O198</f>
        <v>690</v>
      </c>
      <c r="Q198" s="37" t="e">
        <f>E198+G198+I198+#REF!</f>
        <v>#REF!</v>
      </c>
      <c r="R198" s="37" t="e">
        <f>N198+J198+#REF!</f>
        <v>#REF!</v>
      </c>
      <c r="X198" s="36"/>
      <c r="Y198" s="36"/>
      <c r="Z198" s="37">
        <f t="shared" si="79"/>
        <v>0</v>
      </c>
    </row>
    <row r="199" spans="2:26" ht="15.75">
      <c r="B199" s="3">
        <v>6612</v>
      </c>
      <c r="C199" s="2" t="s">
        <v>170</v>
      </c>
      <c r="D199" s="43">
        <v>252</v>
      </c>
      <c r="E199" s="43">
        <v>0</v>
      </c>
      <c r="F199" s="43">
        <v>269</v>
      </c>
      <c r="G199" s="43">
        <v>0</v>
      </c>
      <c r="H199" s="44"/>
      <c r="I199" s="44"/>
      <c r="J199" s="44">
        <f t="shared" si="59"/>
        <v>0</v>
      </c>
      <c r="K199" s="43"/>
      <c r="L199" s="43">
        <f t="shared" si="77"/>
        <v>521</v>
      </c>
      <c r="M199" s="43">
        <f t="shared" si="78"/>
        <v>0</v>
      </c>
      <c r="N199" s="43">
        <f t="shared" si="60"/>
        <v>521</v>
      </c>
      <c r="O199" s="2">
        <v>131</v>
      </c>
      <c r="P199" s="37">
        <f>D199+F199+H199+O199</f>
        <v>652</v>
      </c>
      <c r="Q199" s="37" t="e">
        <f>E199+G199+I199+#REF!</f>
        <v>#REF!</v>
      </c>
      <c r="R199" s="37" t="e">
        <f>N199+J199+#REF!</f>
        <v>#REF!</v>
      </c>
      <c r="S199" s="7" t="s">
        <v>317</v>
      </c>
      <c r="X199" s="51">
        <v>252</v>
      </c>
      <c r="Y199" s="36"/>
      <c r="Z199" s="37">
        <f t="shared" si="79"/>
        <v>252</v>
      </c>
    </row>
    <row r="200" spans="2:26" ht="15.75">
      <c r="B200" s="3">
        <v>6613</v>
      </c>
      <c r="C200" s="2" t="s">
        <v>171</v>
      </c>
      <c r="D200" s="43">
        <v>194</v>
      </c>
      <c r="E200" s="43">
        <v>0</v>
      </c>
      <c r="F200" s="43">
        <v>0</v>
      </c>
      <c r="G200" s="43">
        <v>0</v>
      </c>
      <c r="H200" s="44">
        <v>208</v>
      </c>
      <c r="I200" s="44"/>
      <c r="J200" s="44">
        <f t="shared" si="59"/>
        <v>208</v>
      </c>
      <c r="K200" s="43"/>
      <c r="L200" s="43">
        <f t="shared" si="77"/>
        <v>194</v>
      </c>
      <c r="M200" s="43">
        <f t="shared" si="78"/>
        <v>0</v>
      </c>
      <c r="N200" s="43">
        <f t="shared" si="60"/>
        <v>194</v>
      </c>
      <c r="O200" s="2"/>
      <c r="P200" s="37">
        <f>D200+F200+H200+O200</f>
        <v>402</v>
      </c>
      <c r="Q200" s="37" t="e">
        <f>E200+G200+I200+#REF!</f>
        <v>#REF!</v>
      </c>
      <c r="R200" s="37" t="e">
        <f>N200+J200+#REF!</f>
        <v>#REF!</v>
      </c>
      <c r="X200" s="36">
        <v>97</v>
      </c>
      <c r="Y200" s="36"/>
      <c r="Z200" s="37">
        <f t="shared" si="79"/>
        <v>97</v>
      </c>
    </row>
    <row r="201" spans="2:26" ht="15.75">
      <c r="B201" s="3">
        <v>6614</v>
      </c>
      <c r="C201" s="2" t="s">
        <v>172</v>
      </c>
      <c r="D201" s="43">
        <v>58</v>
      </c>
      <c r="E201" s="43">
        <v>0</v>
      </c>
      <c r="F201" s="43">
        <v>59</v>
      </c>
      <c r="G201" s="43">
        <v>0</v>
      </c>
      <c r="H201" s="44">
        <v>122</v>
      </c>
      <c r="I201" s="44"/>
      <c r="J201" s="44">
        <f t="shared" si="59"/>
        <v>122</v>
      </c>
      <c r="K201" s="43"/>
      <c r="L201" s="43">
        <f t="shared" si="77"/>
        <v>117</v>
      </c>
      <c r="M201" s="43">
        <f t="shared" si="78"/>
        <v>0</v>
      </c>
      <c r="N201" s="43">
        <f t="shared" si="60"/>
        <v>117</v>
      </c>
      <c r="O201" s="2"/>
      <c r="P201" s="37">
        <f>D201+F201+H201+O201</f>
        <v>239</v>
      </c>
      <c r="Q201" s="37" t="e">
        <f>E201+G201+I201+#REF!</f>
        <v>#REF!</v>
      </c>
      <c r="R201" s="37" t="e">
        <f>N201+J201+#REF!</f>
        <v>#REF!</v>
      </c>
      <c r="X201" s="36">
        <v>120</v>
      </c>
      <c r="Y201" s="36"/>
      <c r="Z201" s="37">
        <f t="shared" si="79"/>
        <v>120</v>
      </c>
    </row>
    <row r="202" spans="2:26" ht="15.75">
      <c r="B202" s="3">
        <v>6615</v>
      </c>
      <c r="C202" s="2" t="s">
        <v>173</v>
      </c>
      <c r="D202" s="43">
        <v>0</v>
      </c>
      <c r="E202" s="43">
        <v>0</v>
      </c>
      <c r="F202" s="43">
        <v>0</v>
      </c>
      <c r="G202" s="43">
        <v>0</v>
      </c>
      <c r="H202" s="44"/>
      <c r="I202" s="44"/>
      <c r="J202" s="44">
        <f t="shared" si="59"/>
        <v>0</v>
      </c>
      <c r="K202" s="43"/>
      <c r="L202" s="43">
        <f t="shared" si="77"/>
        <v>0</v>
      </c>
      <c r="M202" s="43">
        <f t="shared" si="78"/>
        <v>0</v>
      </c>
      <c r="N202" s="43">
        <f t="shared" si="60"/>
        <v>0</v>
      </c>
      <c r="O202" s="2"/>
      <c r="P202" s="37">
        <f>D202+F202+H202+O202</f>
        <v>0</v>
      </c>
      <c r="Q202" s="37" t="e">
        <f>E202+G202+I202+#REF!</f>
        <v>#REF!</v>
      </c>
      <c r="R202" s="37" t="e">
        <f>N202+J202+#REF!</f>
        <v>#REF!</v>
      </c>
      <c r="X202" s="36"/>
      <c r="Y202" s="36"/>
      <c r="Z202" s="37">
        <f t="shared" si="79"/>
        <v>0</v>
      </c>
    </row>
    <row r="203" spans="2:26" ht="15.75">
      <c r="B203" s="3">
        <v>6616</v>
      </c>
      <c r="C203" s="2" t="s">
        <v>174</v>
      </c>
      <c r="D203" s="43">
        <v>0</v>
      </c>
      <c r="E203" s="43">
        <v>0</v>
      </c>
      <c r="F203" s="43">
        <v>0</v>
      </c>
      <c r="G203" s="43">
        <v>0</v>
      </c>
      <c r="H203" s="44"/>
      <c r="I203" s="44"/>
      <c r="J203" s="44">
        <f t="shared" si="59"/>
        <v>0</v>
      </c>
      <c r="K203" s="43"/>
      <c r="L203" s="43">
        <f t="shared" si="77"/>
        <v>0</v>
      </c>
      <c r="M203" s="43">
        <f t="shared" si="78"/>
        <v>0</v>
      </c>
      <c r="N203" s="43">
        <f t="shared" si="60"/>
        <v>0</v>
      </c>
      <c r="O203" s="2"/>
      <c r="P203" s="37">
        <f>D203+F203+H203+O203</f>
        <v>0</v>
      </c>
      <c r="Q203" s="37" t="e">
        <f>E203+G203+I203+#REF!</f>
        <v>#REF!</v>
      </c>
      <c r="R203" s="37" t="e">
        <f>N203+J203+#REF!</f>
        <v>#REF!</v>
      </c>
      <c r="X203" s="36"/>
      <c r="Y203" s="36"/>
      <c r="Z203" s="37">
        <f t="shared" si="79"/>
        <v>0</v>
      </c>
    </row>
    <row r="204" spans="2:26" ht="15.75">
      <c r="B204" s="3">
        <v>6617</v>
      </c>
      <c r="C204" s="2" t="s">
        <v>175</v>
      </c>
      <c r="D204" s="43">
        <v>0</v>
      </c>
      <c r="E204" s="43">
        <v>0</v>
      </c>
      <c r="F204" s="43">
        <v>0</v>
      </c>
      <c r="G204" s="43">
        <v>0</v>
      </c>
      <c r="H204" s="44"/>
      <c r="I204" s="44"/>
      <c r="J204" s="44">
        <f t="shared" si="59"/>
        <v>0</v>
      </c>
      <c r="K204" s="43"/>
      <c r="L204" s="43">
        <f t="shared" si="77"/>
        <v>0</v>
      </c>
      <c r="M204" s="43">
        <f t="shared" si="78"/>
        <v>0</v>
      </c>
      <c r="N204" s="43">
        <f t="shared" si="60"/>
        <v>0</v>
      </c>
      <c r="O204" s="2"/>
      <c r="P204" s="37">
        <f>D204+F204+H204+O204</f>
        <v>0</v>
      </c>
      <c r="Q204" s="37" t="e">
        <f>E204+G204+I204+#REF!</f>
        <v>#REF!</v>
      </c>
      <c r="R204" s="37" t="e">
        <f>N204+J204+#REF!</f>
        <v>#REF!</v>
      </c>
      <c r="X204" s="36"/>
      <c r="Y204" s="36"/>
      <c r="Z204" s="37">
        <f t="shared" si="79"/>
        <v>0</v>
      </c>
    </row>
    <row r="205" spans="2:26" ht="15.75">
      <c r="B205" s="3">
        <v>6698</v>
      </c>
      <c r="C205" s="2" t="s">
        <v>286</v>
      </c>
      <c r="D205" s="43">
        <v>0</v>
      </c>
      <c r="E205" s="43">
        <v>0</v>
      </c>
      <c r="F205" s="43">
        <v>0</v>
      </c>
      <c r="G205" s="43">
        <v>0</v>
      </c>
      <c r="H205" s="44"/>
      <c r="I205" s="44"/>
      <c r="J205" s="44">
        <f t="shared" si="59"/>
        <v>0</v>
      </c>
      <c r="K205" s="43"/>
      <c r="L205" s="43">
        <f t="shared" si="77"/>
        <v>0</v>
      </c>
      <c r="M205" s="43">
        <f t="shared" si="78"/>
        <v>0</v>
      </c>
      <c r="N205" s="43">
        <f t="shared" si="60"/>
        <v>0</v>
      </c>
      <c r="O205" s="2">
        <v>190</v>
      </c>
      <c r="P205" s="37">
        <f>D205+F205+H205+O205</f>
        <v>190</v>
      </c>
      <c r="Q205" s="37" t="e">
        <f>E205+G205+I205+#REF!</f>
        <v>#REF!</v>
      </c>
      <c r="R205" s="37" t="e">
        <f>N205+J205+#REF!</f>
        <v>#REF!</v>
      </c>
      <c r="X205" s="36"/>
      <c r="Y205" s="36"/>
      <c r="Z205" s="37">
        <f t="shared" si="79"/>
        <v>0</v>
      </c>
    </row>
    <row r="206" spans="1:26" ht="16.5" thickBot="1">
      <c r="A206" s="7">
        <f>SUM(A188:A205)</f>
        <v>0</v>
      </c>
      <c r="B206" s="3">
        <f>SUM(B188:B205)</f>
        <v>119051</v>
      </c>
      <c r="C206" s="43"/>
      <c r="D206" s="43">
        <f aca="true" t="shared" si="80" ref="D206:N206">SUM(D188:D205)</f>
        <v>3153</v>
      </c>
      <c r="E206" s="43">
        <f t="shared" si="80"/>
        <v>0</v>
      </c>
      <c r="F206" s="43">
        <f t="shared" si="80"/>
        <v>2057</v>
      </c>
      <c r="G206" s="43">
        <f t="shared" si="80"/>
        <v>0</v>
      </c>
      <c r="H206" s="47">
        <f>SUM(H188:H205)</f>
        <v>2027</v>
      </c>
      <c r="I206" s="47">
        <f>SUM(I188:I205)</f>
        <v>0</v>
      </c>
      <c r="J206" s="47">
        <f>SUM(J188:J205)</f>
        <v>2027</v>
      </c>
      <c r="K206" s="43"/>
      <c r="L206" s="43">
        <f t="shared" si="80"/>
        <v>5210</v>
      </c>
      <c r="M206" s="43">
        <f t="shared" si="80"/>
        <v>0</v>
      </c>
      <c r="N206" s="43">
        <f t="shared" si="80"/>
        <v>5210</v>
      </c>
      <c r="O206" s="47">
        <f aca="true" t="shared" si="81" ref="O206:R206">SUM(O188:O205)</f>
        <v>3569</v>
      </c>
      <c r="P206" s="49">
        <f t="shared" si="81"/>
        <v>10806</v>
      </c>
      <c r="Q206" s="48" t="e">
        <f t="shared" si="81"/>
        <v>#REF!</v>
      </c>
      <c r="R206" s="48" t="e">
        <f t="shared" si="81"/>
        <v>#REF!</v>
      </c>
      <c r="S206" s="8" t="e">
        <f>P206+Q206</f>
        <v>#REF!</v>
      </c>
      <c r="X206" s="49">
        <f>SUM(X188:X205)</f>
        <v>1764</v>
      </c>
      <c r="Y206" s="48">
        <f>SUM(Y188:Y205)</f>
        <v>0</v>
      </c>
      <c r="Z206" s="48">
        <f>SUM(Z188:Z205)</f>
        <v>1764</v>
      </c>
    </row>
    <row r="207" spans="2:26" ht="12" customHeight="1" thickTop="1">
      <c r="B207" s="3">
        <v>6699</v>
      </c>
      <c r="C207" s="42" t="s">
        <v>176</v>
      </c>
      <c r="D207" s="43">
        <v>0</v>
      </c>
      <c r="E207" s="43">
        <v>0</v>
      </c>
      <c r="F207" s="43">
        <v>0</v>
      </c>
      <c r="G207" s="43">
        <v>0</v>
      </c>
      <c r="H207" s="44"/>
      <c r="I207" s="44"/>
      <c r="J207" s="44">
        <f aca="true" t="shared" si="82" ref="J207:J269">+H207+I207</f>
        <v>0</v>
      </c>
      <c r="K207" s="43"/>
      <c r="L207" s="43">
        <f aca="true" t="shared" si="83" ref="L207:M214">D207+F207</f>
        <v>0</v>
      </c>
      <c r="M207" s="43">
        <f t="shared" si="83"/>
        <v>0</v>
      </c>
      <c r="N207" s="43">
        <f aca="true" t="shared" si="84" ref="N207:N269">L207+M207</f>
        <v>0</v>
      </c>
      <c r="O207" s="43"/>
      <c r="P207" s="32"/>
      <c r="Q207" s="32"/>
      <c r="R207" s="32"/>
      <c r="X207" s="36"/>
      <c r="Y207" s="36"/>
      <c r="Z207" s="33">
        <f aca="true" t="shared" si="85" ref="Z207:Z214">+X207+Y207</f>
        <v>0</v>
      </c>
    </row>
    <row r="208" spans="2:26" ht="15.75">
      <c r="B208" s="3">
        <v>6701</v>
      </c>
      <c r="C208" s="2" t="s">
        <v>177</v>
      </c>
      <c r="D208" s="2">
        <v>0</v>
      </c>
      <c r="E208" s="2">
        <v>0</v>
      </c>
      <c r="F208" s="2">
        <v>0</v>
      </c>
      <c r="G208" s="2">
        <v>0</v>
      </c>
      <c r="H208" s="1"/>
      <c r="I208" s="1"/>
      <c r="J208" s="1">
        <f t="shared" si="82"/>
        <v>0</v>
      </c>
      <c r="K208" s="2"/>
      <c r="L208" s="2">
        <f t="shared" si="83"/>
        <v>0</v>
      </c>
      <c r="M208" s="2">
        <f t="shared" si="83"/>
        <v>0</v>
      </c>
      <c r="N208" s="2">
        <f t="shared" si="84"/>
        <v>0</v>
      </c>
      <c r="O208" s="2"/>
      <c r="P208" s="50">
        <f>D208+F208+H208+O208</f>
        <v>0</v>
      </c>
      <c r="Q208" s="50" t="e">
        <f>E208+G208+I208+#REF!</f>
        <v>#REF!</v>
      </c>
      <c r="R208" s="50" t="e">
        <f>N208+J208+#REF!</f>
        <v>#REF!</v>
      </c>
      <c r="S208" s="23"/>
      <c r="T208" s="23"/>
      <c r="U208" s="23"/>
      <c r="X208" s="36"/>
      <c r="Y208" s="36"/>
      <c r="Z208" s="37">
        <f t="shared" si="85"/>
        <v>0</v>
      </c>
    </row>
    <row r="209" spans="2:26" ht="15.75">
      <c r="B209" s="3">
        <v>6702</v>
      </c>
      <c r="C209" s="2" t="s">
        <v>178</v>
      </c>
      <c r="D209" s="2">
        <v>176</v>
      </c>
      <c r="E209" s="2">
        <v>0</v>
      </c>
      <c r="F209" s="2">
        <v>164</v>
      </c>
      <c r="G209" s="2">
        <v>0</v>
      </c>
      <c r="H209" s="1"/>
      <c r="I209" s="1"/>
      <c r="J209" s="1">
        <f t="shared" si="82"/>
        <v>0</v>
      </c>
      <c r="K209" s="2"/>
      <c r="L209" s="2">
        <f t="shared" si="83"/>
        <v>340</v>
      </c>
      <c r="M209" s="2">
        <f t="shared" si="83"/>
        <v>0</v>
      </c>
      <c r="N209" s="2">
        <f t="shared" si="84"/>
        <v>340</v>
      </c>
      <c r="O209" s="2">
        <f>371+134</f>
        <v>505</v>
      </c>
      <c r="P209" s="50">
        <f>D209+F209+H209+O209</f>
        <v>845</v>
      </c>
      <c r="Q209" s="50" t="e">
        <f>E209+G209+I209+#REF!</f>
        <v>#REF!</v>
      </c>
      <c r="R209" s="50" t="e">
        <f>N209+J209+#REF!</f>
        <v>#REF!</v>
      </c>
      <c r="S209" s="23" t="s">
        <v>319</v>
      </c>
      <c r="T209" s="23"/>
      <c r="U209" s="23"/>
      <c r="X209" s="36">
        <v>346</v>
      </c>
      <c r="Y209" s="36"/>
      <c r="Z209" s="37">
        <f t="shared" si="85"/>
        <v>346</v>
      </c>
    </row>
    <row r="210" spans="2:26" ht="15.75">
      <c r="B210" s="3">
        <v>6703</v>
      </c>
      <c r="C210" s="2" t="s">
        <v>179</v>
      </c>
      <c r="D210" s="2">
        <v>0</v>
      </c>
      <c r="E210" s="2">
        <v>0</v>
      </c>
      <c r="F210" s="2">
        <v>0</v>
      </c>
      <c r="G210" s="2">
        <v>0</v>
      </c>
      <c r="H210" s="1"/>
      <c r="I210" s="1"/>
      <c r="J210" s="1">
        <f t="shared" si="82"/>
        <v>0</v>
      </c>
      <c r="K210" s="2"/>
      <c r="L210" s="2">
        <f t="shared" si="83"/>
        <v>0</v>
      </c>
      <c r="M210" s="2">
        <f t="shared" si="83"/>
        <v>0</v>
      </c>
      <c r="N210" s="2">
        <f t="shared" si="84"/>
        <v>0</v>
      </c>
      <c r="O210" s="2"/>
      <c r="P210" s="50">
        <f>D210+F210+H210+O210</f>
        <v>0</v>
      </c>
      <c r="Q210" s="50" t="e">
        <f>E210+G210+I210+#REF!</f>
        <v>#REF!</v>
      </c>
      <c r="R210" s="50" t="e">
        <f>N210+J210+#REF!</f>
        <v>#REF!</v>
      </c>
      <c r="S210" s="23"/>
      <c r="T210" s="23"/>
      <c r="U210" s="23"/>
      <c r="X210" s="36"/>
      <c r="Y210" s="36"/>
      <c r="Z210" s="37">
        <f t="shared" si="85"/>
        <v>0</v>
      </c>
    </row>
    <row r="211" spans="2:26" ht="15.75">
      <c r="B211" s="3">
        <v>6704</v>
      </c>
      <c r="C211" s="2" t="s">
        <v>180</v>
      </c>
      <c r="D211" s="2">
        <v>0</v>
      </c>
      <c r="E211" s="2">
        <v>0</v>
      </c>
      <c r="F211" s="2">
        <v>0</v>
      </c>
      <c r="G211" s="2">
        <v>0</v>
      </c>
      <c r="H211" s="1"/>
      <c r="I211" s="1"/>
      <c r="J211" s="1">
        <f t="shared" si="82"/>
        <v>0</v>
      </c>
      <c r="K211" s="2"/>
      <c r="L211" s="2">
        <f t="shared" si="83"/>
        <v>0</v>
      </c>
      <c r="M211" s="2">
        <f t="shared" si="83"/>
        <v>0</v>
      </c>
      <c r="N211" s="2">
        <f t="shared" si="84"/>
        <v>0</v>
      </c>
      <c r="O211" s="2"/>
      <c r="P211" s="50">
        <f>D211+F211+H211+O211</f>
        <v>0</v>
      </c>
      <c r="Q211" s="50" t="e">
        <f>E211+G211+I211+#REF!</f>
        <v>#REF!</v>
      </c>
      <c r="R211" s="50" t="e">
        <f>N211+J211+#REF!</f>
        <v>#REF!</v>
      </c>
      <c r="S211" s="23"/>
      <c r="T211" s="23"/>
      <c r="U211" s="23"/>
      <c r="X211" s="36"/>
      <c r="Y211" s="36"/>
      <c r="Z211" s="37">
        <f t="shared" si="85"/>
        <v>0</v>
      </c>
    </row>
    <row r="212" spans="2:26" ht="15.75">
      <c r="B212" s="3">
        <v>6705</v>
      </c>
      <c r="C212" s="2" t="s">
        <v>181</v>
      </c>
      <c r="D212" s="2">
        <v>158</v>
      </c>
      <c r="E212" s="2">
        <v>0</v>
      </c>
      <c r="F212" s="2">
        <v>614</v>
      </c>
      <c r="G212" s="2">
        <v>0</v>
      </c>
      <c r="H212" s="1"/>
      <c r="I212" s="1"/>
      <c r="J212" s="1">
        <f t="shared" si="82"/>
        <v>0</v>
      </c>
      <c r="K212" s="2"/>
      <c r="L212" s="2">
        <f t="shared" si="83"/>
        <v>772</v>
      </c>
      <c r="M212" s="2">
        <f t="shared" si="83"/>
        <v>0</v>
      </c>
      <c r="N212" s="2">
        <f t="shared" si="84"/>
        <v>772</v>
      </c>
      <c r="O212" s="2">
        <v>0</v>
      </c>
      <c r="P212" s="50">
        <f>D212+F212+H212+O212</f>
        <v>772</v>
      </c>
      <c r="Q212" s="50" t="e">
        <f>E212+G212+I212+#REF!</f>
        <v>#REF!</v>
      </c>
      <c r="R212" s="50" t="e">
        <f>N212+J212+#REF!</f>
        <v>#REF!</v>
      </c>
      <c r="S212" s="23"/>
      <c r="T212" s="23"/>
      <c r="U212" s="23"/>
      <c r="X212" s="51">
        <v>441</v>
      </c>
      <c r="Y212" s="36"/>
      <c r="Z212" s="37">
        <f t="shared" si="85"/>
        <v>441</v>
      </c>
    </row>
    <row r="213" spans="2:26" ht="15.75">
      <c r="B213" s="3">
        <v>6706</v>
      </c>
      <c r="C213" s="2" t="s">
        <v>182</v>
      </c>
      <c r="D213" s="2">
        <v>100</v>
      </c>
      <c r="E213" s="2">
        <v>0</v>
      </c>
      <c r="F213" s="2">
        <v>0</v>
      </c>
      <c r="G213" s="2">
        <v>30</v>
      </c>
      <c r="H213" s="1"/>
      <c r="I213" s="1"/>
      <c r="J213" s="1">
        <f t="shared" si="82"/>
        <v>0</v>
      </c>
      <c r="K213" s="2"/>
      <c r="L213" s="2">
        <f t="shared" si="83"/>
        <v>100</v>
      </c>
      <c r="M213" s="2">
        <f t="shared" si="83"/>
        <v>30</v>
      </c>
      <c r="N213" s="2">
        <f t="shared" si="84"/>
        <v>130</v>
      </c>
      <c r="O213" s="2"/>
      <c r="P213" s="50">
        <f>D213+F213+H213+O213</f>
        <v>100</v>
      </c>
      <c r="Q213" s="50" t="e">
        <f>E213+G213+I213+#REF!</f>
        <v>#REF!</v>
      </c>
      <c r="R213" s="50" t="e">
        <f>N213+J213+#REF!</f>
        <v>#REF!</v>
      </c>
      <c r="S213" s="23"/>
      <c r="T213" s="23"/>
      <c r="U213" s="23"/>
      <c r="X213" s="36"/>
      <c r="Y213" s="36">
        <v>30</v>
      </c>
      <c r="Z213" s="37">
        <f t="shared" si="85"/>
        <v>30</v>
      </c>
    </row>
    <row r="214" spans="2:26" ht="15.75">
      <c r="B214" s="3">
        <v>6707</v>
      </c>
      <c r="C214" s="2" t="s">
        <v>183</v>
      </c>
      <c r="D214" s="2">
        <v>0</v>
      </c>
      <c r="E214" s="2">
        <v>0</v>
      </c>
      <c r="F214" s="2">
        <v>0</v>
      </c>
      <c r="G214" s="2">
        <v>0</v>
      </c>
      <c r="H214" s="1"/>
      <c r="I214" s="1"/>
      <c r="J214" s="1">
        <f t="shared" si="82"/>
        <v>0</v>
      </c>
      <c r="K214" s="2"/>
      <c r="L214" s="2">
        <f t="shared" si="83"/>
        <v>0</v>
      </c>
      <c r="M214" s="2">
        <f t="shared" si="83"/>
        <v>0</v>
      </c>
      <c r="N214" s="2">
        <f t="shared" si="84"/>
        <v>0</v>
      </c>
      <c r="O214" s="2"/>
      <c r="P214" s="50">
        <f>D214+F214+H214+O214</f>
        <v>0</v>
      </c>
      <c r="Q214" s="50" t="e">
        <f>E214+G214+I214+#REF!</f>
        <v>#REF!</v>
      </c>
      <c r="R214" s="50" t="e">
        <f>N214+J214+#REF!</f>
        <v>#REF!</v>
      </c>
      <c r="S214" s="23"/>
      <c r="T214" s="23"/>
      <c r="U214" s="23"/>
      <c r="X214" s="36"/>
      <c r="Y214" s="36"/>
      <c r="Z214" s="37">
        <f t="shared" si="85"/>
        <v>0</v>
      </c>
    </row>
    <row r="215" spans="1:26" ht="16.5" thickBot="1">
      <c r="A215" s="7">
        <f>SUM(A208:A214)</f>
        <v>0</v>
      </c>
      <c r="B215" s="3">
        <f>SUM(B208:B214)</f>
        <v>46928</v>
      </c>
      <c r="C215" s="43"/>
      <c r="D215" s="43">
        <f aca="true" t="shared" si="86" ref="D215:N215">SUM(D208:D214)</f>
        <v>434</v>
      </c>
      <c r="E215" s="43">
        <f t="shared" si="86"/>
        <v>0</v>
      </c>
      <c r="F215" s="43">
        <f t="shared" si="86"/>
        <v>778</v>
      </c>
      <c r="G215" s="43">
        <f t="shared" si="86"/>
        <v>30</v>
      </c>
      <c r="H215" s="47">
        <f>SUM(H208:H214)</f>
        <v>0</v>
      </c>
      <c r="I215" s="47">
        <f>SUM(I208:I214)</f>
        <v>0</v>
      </c>
      <c r="J215" s="47">
        <f>SUM(J208:J214)</f>
        <v>0</v>
      </c>
      <c r="K215" s="43"/>
      <c r="L215" s="43">
        <f t="shared" si="86"/>
        <v>1212</v>
      </c>
      <c r="M215" s="43">
        <f t="shared" si="86"/>
        <v>30</v>
      </c>
      <c r="N215" s="43">
        <f t="shared" si="86"/>
        <v>1242</v>
      </c>
      <c r="O215" s="47">
        <f aca="true" t="shared" si="87" ref="O215:R215">SUM(O208:O214)</f>
        <v>505</v>
      </c>
      <c r="P215" s="49">
        <f t="shared" si="87"/>
        <v>1717</v>
      </c>
      <c r="Q215" s="48" t="e">
        <f t="shared" si="87"/>
        <v>#REF!</v>
      </c>
      <c r="R215" s="48" t="e">
        <f t="shared" si="87"/>
        <v>#REF!</v>
      </c>
      <c r="S215" s="8" t="e">
        <f>P215+Q215</f>
        <v>#REF!</v>
      </c>
      <c r="X215" s="49">
        <f>SUM(X208:X214)</f>
        <v>787</v>
      </c>
      <c r="Y215" s="48">
        <f>SUM(Y208:Y214)</f>
        <v>30</v>
      </c>
      <c r="Z215" s="48">
        <f>SUM(Z208:Z214)</f>
        <v>817</v>
      </c>
    </row>
    <row r="216" spans="2:26" ht="15.75" thickTop="1">
      <c r="B216" s="3">
        <v>6799</v>
      </c>
      <c r="C216" s="42" t="s">
        <v>184</v>
      </c>
      <c r="D216" s="43">
        <v>0</v>
      </c>
      <c r="E216" s="43">
        <v>0</v>
      </c>
      <c r="F216" s="43">
        <v>0</v>
      </c>
      <c r="G216" s="43">
        <v>0</v>
      </c>
      <c r="H216" s="44"/>
      <c r="I216" s="44"/>
      <c r="J216" s="44">
        <f t="shared" si="82"/>
        <v>0</v>
      </c>
      <c r="K216" s="43"/>
      <c r="L216" s="43">
        <f aca="true" t="shared" si="88" ref="L216:L224">D216+F216</f>
        <v>0</v>
      </c>
      <c r="M216" s="43">
        <f aca="true" t="shared" si="89" ref="M216:M224">E216+G216</f>
        <v>0</v>
      </c>
      <c r="N216" s="43">
        <f t="shared" si="84"/>
        <v>0</v>
      </c>
      <c r="O216" s="43"/>
      <c r="P216" s="32"/>
      <c r="Q216" s="32"/>
      <c r="R216" s="32"/>
      <c r="X216" s="32"/>
      <c r="Y216" s="32"/>
      <c r="Z216" s="33">
        <f aca="true" t="shared" si="90" ref="Z216:Z224">+X216+Y216</f>
        <v>0</v>
      </c>
    </row>
    <row r="217" spans="2:26" ht="15.75">
      <c r="B217" s="3">
        <v>6801</v>
      </c>
      <c r="C217" s="2" t="s">
        <v>185</v>
      </c>
      <c r="D217" s="2">
        <v>0</v>
      </c>
      <c r="E217" s="2">
        <v>0</v>
      </c>
      <c r="F217" s="2">
        <v>0</v>
      </c>
      <c r="G217" s="2">
        <v>0</v>
      </c>
      <c r="H217" s="1"/>
      <c r="I217" s="1"/>
      <c r="J217" s="1">
        <f t="shared" si="82"/>
        <v>0</v>
      </c>
      <c r="K217" s="2"/>
      <c r="L217" s="2">
        <f t="shared" si="88"/>
        <v>0</v>
      </c>
      <c r="M217" s="2">
        <f t="shared" si="89"/>
        <v>0</v>
      </c>
      <c r="N217" s="2">
        <f t="shared" si="84"/>
        <v>0</v>
      </c>
      <c r="O217" s="2"/>
      <c r="P217" s="37">
        <f>D217+F217+H217+O217</f>
        <v>0</v>
      </c>
      <c r="Q217" s="37" t="e">
        <f>E217+G217+I217+#REF!</f>
        <v>#REF!</v>
      </c>
      <c r="R217" s="37" t="e">
        <f>N217+J217+#REF!</f>
        <v>#REF!</v>
      </c>
      <c r="X217" s="36"/>
      <c r="Y217" s="36"/>
      <c r="Z217" s="37">
        <f t="shared" si="90"/>
        <v>0</v>
      </c>
    </row>
    <row r="218" spans="2:26" ht="15.75">
      <c r="B218" s="3">
        <v>6802</v>
      </c>
      <c r="C218" s="2" t="s">
        <v>33</v>
      </c>
      <c r="D218" s="2">
        <v>0</v>
      </c>
      <c r="E218" s="2">
        <v>0</v>
      </c>
      <c r="F218" s="2">
        <v>0</v>
      </c>
      <c r="G218" s="2">
        <v>0</v>
      </c>
      <c r="H218" s="1"/>
      <c r="I218" s="1"/>
      <c r="J218" s="1">
        <f t="shared" si="82"/>
        <v>0</v>
      </c>
      <c r="K218" s="2"/>
      <c r="L218" s="2">
        <f t="shared" si="88"/>
        <v>0</v>
      </c>
      <c r="M218" s="2">
        <f t="shared" si="89"/>
        <v>0</v>
      </c>
      <c r="N218" s="2">
        <f t="shared" si="84"/>
        <v>0</v>
      </c>
      <c r="O218" s="2">
        <v>70</v>
      </c>
      <c r="P218" s="37">
        <f>D218+F218+H218+O218</f>
        <v>70</v>
      </c>
      <c r="Q218" s="37" t="e">
        <f>E218+G218+I218+#REF!</f>
        <v>#REF!</v>
      </c>
      <c r="R218" s="37" t="e">
        <f>N218+J218+#REF!</f>
        <v>#REF!</v>
      </c>
      <c r="X218" s="36"/>
      <c r="Y218" s="36"/>
      <c r="Z218" s="37">
        <f t="shared" si="90"/>
        <v>0</v>
      </c>
    </row>
    <row r="219" spans="2:26" ht="15.75">
      <c r="B219" s="3">
        <v>6803</v>
      </c>
      <c r="C219" s="2" t="s">
        <v>328</v>
      </c>
      <c r="D219" s="2">
        <v>0</v>
      </c>
      <c r="E219" s="2">
        <v>0</v>
      </c>
      <c r="F219" s="2">
        <v>439</v>
      </c>
      <c r="G219" s="2">
        <v>0</v>
      </c>
      <c r="H219" s="1">
        <v>217</v>
      </c>
      <c r="I219" s="1"/>
      <c r="J219" s="1">
        <f t="shared" si="82"/>
        <v>217</v>
      </c>
      <c r="K219" s="2"/>
      <c r="L219" s="2">
        <f t="shared" si="88"/>
        <v>439</v>
      </c>
      <c r="M219" s="2">
        <f t="shared" si="89"/>
        <v>0</v>
      </c>
      <c r="N219" s="2">
        <f t="shared" si="84"/>
        <v>439</v>
      </c>
      <c r="O219" s="2">
        <f>163+150</f>
        <v>313</v>
      </c>
      <c r="P219" s="37">
        <f>D219+F219+H219+O219</f>
        <v>969</v>
      </c>
      <c r="Q219" s="37" t="e">
        <f>E219+G219+I219+#REF!</f>
        <v>#REF!</v>
      </c>
      <c r="R219" s="37" t="e">
        <f>N219+J219+#REF!</f>
        <v>#REF!</v>
      </c>
      <c r="X219" s="36">
        <v>225</v>
      </c>
      <c r="Y219" s="36"/>
      <c r="Z219" s="37">
        <f t="shared" si="90"/>
        <v>225</v>
      </c>
    </row>
    <row r="220" spans="2:26" ht="15.75">
      <c r="B220" s="3">
        <v>6804</v>
      </c>
      <c r="C220" s="2" t="s">
        <v>186</v>
      </c>
      <c r="D220" s="2">
        <v>0</v>
      </c>
      <c r="E220" s="2">
        <v>0</v>
      </c>
      <c r="F220" s="2">
        <v>0</v>
      </c>
      <c r="G220" s="2">
        <v>0</v>
      </c>
      <c r="H220" s="1"/>
      <c r="I220" s="1"/>
      <c r="J220" s="1">
        <f t="shared" si="82"/>
        <v>0</v>
      </c>
      <c r="K220" s="2"/>
      <c r="L220" s="2">
        <f t="shared" si="88"/>
        <v>0</v>
      </c>
      <c r="M220" s="2">
        <f t="shared" si="89"/>
        <v>0</v>
      </c>
      <c r="N220" s="2">
        <f t="shared" si="84"/>
        <v>0</v>
      </c>
      <c r="O220" s="2"/>
      <c r="P220" s="37">
        <f>D220+F220+H220+O220</f>
        <v>0</v>
      </c>
      <c r="Q220" s="37" t="e">
        <f>E220+G220+I220+#REF!</f>
        <v>#REF!</v>
      </c>
      <c r="R220" s="37" t="e">
        <f>N220+J220+#REF!</f>
        <v>#REF!</v>
      </c>
      <c r="X220" s="36"/>
      <c r="Y220" s="36"/>
      <c r="Z220" s="37">
        <f t="shared" si="90"/>
        <v>0</v>
      </c>
    </row>
    <row r="221" spans="2:26" ht="15.75">
      <c r="B221" s="2">
        <v>6805</v>
      </c>
      <c r="C221" s="2" t="s">
        <v>187</v>
      </c>
      <c r="D221" s="2">
        <v>0</v>
      </c>
      <c r="E221" s="2">
        <v>0</v>
      </c>
      <c r="F221" s="2">
        <v>0</v>
      </c>
      <c r="G221" s="1">
        <v>0</v>
      </c>
      <c r="H221" s="1"/>
      <c r="I221" s="1"/>
      <c r="J221" s="2">
        <f t="shared" si="82"/>
        <v>0</v>
      </c>
      <c r="K221" s="2"/>
      <c r="L221" s="2">
        <f t="shared" si="88"/>
        <v>0</v>
      </c>
      <c r="M221" s="2">
        <f t="shared" si="89"/>
        <v>0</v>
      </c>
      <c r="N221" s="2">
        <f t="shared" si="84"/>
        <v>0</v>
      </c>
      <c r="O221" s="2"/>
      <c r="P221" s="37">
        <f>D221+F221+H221+O221</f>
        <v>0</v>
      </c>
      <c r="Q221" s="37" t="e">
        <f>E221+G221+I221+#REF!</f>
        <v>#REF!</v>
      </c>
      <c r="R221" s="37" t="e">
        <f>N221+J221+#REF!</f>
        <v>#REF!</v>
      </c>
      <c r="X221" s="36"/>
      <c r="Y221" s="36"/>
      <c r="Z221" s="37">
        <f t="shared" si="90"/>
        <v>0</v>
      </c>
    </row>
    <row r="222" spans="2:26" ht="15.75">
      <c r="B222" s="3">
        <v>6806</v>
      </c>
      <c r="C222" s="2" t="s">
        <v>188</v>
      </c>
      <c r="D222" s="2">
        <v>338</v>
      </c>
      <c r="E222" s="2">
        <v>0</v>
      </c>
      <c r="F222" s="2">
        <v>328</v>
      </c>
      <c r="G222" s="2">
        <v>0</v>
      </c>
      <c r="H222" s="1">
        <v>571</v>
      </c>
      <c r="I222" s="1"/>
      <c r="J222" s="1">
        <f t="shared" si="82"/>
        <v>571</v>
      </c>
      <c r="K222" s="2"/>
      <c r="L222" s="2">
        <f t="shared" si="88"/>
        <v>666</v>
      </c>
      <c r="M222" s="2">
        <f t="shared" si="89"/>
        <v>0</v>
      </c>
      <c r="N222" s="2">
        <f t="shared" si="84"/>
        <v>666</v>
      </c>
      <c r="O222" s="2">
        <f>453+163</f>
        <v>616</v>
      </c>
      <c r="P222" s="37">
        <f>D222+F222+H222+O222</f>
        <v>1853</v>
      </c>
      <c r="Q222" s="37" t="e">
        <f>E222+G222+I222+#REF!</f>
        <v>#REF!</v>
      </c>
      <c r="R222" s="37" t="e">
        <f>N222+J222+#REF!</f>
        <v>#REF!</v>
      </c>
      <c r="X222" s="36"/>
      <c r="Y222" s="36"/>
      <c r="Z222" s="37">
        <f t="shared" si="90"/>
        <v>0</v>
      </c>
    </row>
    <row r="223" spans="2:26" ht="15.75">
      <c r="B223" s="3">
        <v>6807</v>
      </c>
      <c r="C223" s="2" t="s">
        <v>189</v>
      </c>
      <c r="D223" s="2">
        <v>0</v>
      </c>
      <c r="E223" s="2">
        <v>0</v>
      </c>
      <c r="F223" s="2">
        <v>0</v>
      </c>
      <c r="G223" s="2">
        <v>40</v>
      </c>
      <c r="H223" s="1"/>
      <c r="I223" s="1">
        <v>40</v>
      </c>
      <c r="J223" s="1">
        <f t="shared" si="82"/>
        <v>40</v>
      </c>
      <c r="K223" s="2"/>
      <c r="L223" s="2">
        <f t="shared" si="88"/>
        <v>0</v>
      </c>
      <c r="M223" s="2">
        <f t="shared" si="89"/>
        <v>40</v>
      </c>
      <c r="N223" s="2">
        <f t="shared" si="84"/>
        <v>40</v>
      </c>
      <c r="O223" s="2"/>
      <c r="P223" s="37">
        <f>D223+F223+H223+O223</f>
        <v>0</v>
      </c>
      <c r="Q223" s="37" t="e">
        <f>E223+G223+I223+#REF!</f>
        <v>#REF!</v>
      </c>
      <c r="R223" s="37" t="e">
        <f>N223+J223+#REF!</f>
        <v>#REF!</v>
      </c>
      <c r="X223" s="36"/>
      <c r="Y223" s="36"/>
      <c r="Z223" s="37">
        <f t="shared" si="90"/>
        <v>0</v>
      </c>
    </row>
    <row r="224" spans="2:26" ht="15.75">
      <c r="B224" s="3">
        <v>6808</v>
      </c>
      <c r="C224" s="2" t="s">
        <v>190</v>
      </c>
      <c r="D224" s="2">
        <v>0</v>
      </c>
      <c r="E224" s="2">
        <v>0</v>
      </c>
      <c r="F224" s="2">
        <v>0</v>
      </c>
      <c r="G224" s="2">
        <v>0</v>
      </c>
      <c r="H224" s="1"/>
      <c r="I224" s="1">
        <v>30</v>
      </c>
      <c r="J224" s="1">
        <f t="shared" si="82"/>
        <v>30</v>
      </c>
      <c r="K224" s="2"/>
      <c r="L224" s="2">
        <f t="shared" si="88"/>
        <v>0</v>
      </c>
      <c r="M224" s="2">
        <f t="shared" si="89"/>
        <v>0</v>
      </c>
      <c r="N224" s="2">
        <f t="shared" si="84"/>
        <v>0</v>
      </c>
      <c r="O224" s="2"/>
      <c r="P224" s="37">
        <f>D224+F224+H224+O224</f>
        <v>0</v>
      </c>
      <c r="Q224" s="37" t="e">
        <f>E224+G224+I224+#REF!</f>
        <v>#REF!</v>
      </c>
      <c r="R224" s="37" t="e">
        <f>N224+J224+#REF!</f>
        <v>#REF!</v>
      </c>
      <c r="X224" s="36"/>
      <c r="Y224" s="36"/>
      <c r="Z224" s="37">
        <f t="shared" si="90"/>
        <v>0</v>
      </c>
    </row>
    <row r="225" spans="1:26" ht="16.5" thickBot="1">
      <c r="A225" s="7">
        <f>SUM(A217:A224)</f>
        <v>0</v>
      </c>
      <c r="B225" s="3">
        <f>SUM(B217:B224)</f>
        <v>54436</v>
      </c>
      <c r="C225" s="43"/>
      <c r="D225" s="43">
        <f aca="true" t="shared" si="91" ref="D225:N225">SUM(D217:D224)</f>
        <v>338</v>
      </c>
      <c r="E225" s="43">
        <f t="shared" si="91"/>
        <v>0</v>
      </c>
      <c r="F225" s="43">
        <f t="shared" si="91"/>
        <v>767</v>
      </c>
      <c r="G225" s="43">
        <f t="shared" si="91"/>
        <v>40</v>
      </c>
      <c r="H225" s="47">
        <f>SUM(H217:H224)</f>
        <v>788</v>
      </c>
      <c r="I225" s="47">
        <f>SUM(I217:I224)</f>
        <v>70</v>
      </c>
      <c r="J225" s="47">
        <f>SUM(J217:J224)</f>
        <v>858</v>
      </c>
      <c r="K225" s="43"/>
      <c r="L225" s="43">
        <f t="shared" si="91"/>
        <v>1105</v>
      </c>
      <c r="M225" s="43">
        <f t="shared" si="91"/>
        <v>40</v>
      </c>
      <c r="N225" s="43">
        <f t="shared" si="91"/>
        <v>1145</v>
      </c>
      <c r="O225" s="47">
        <f aca="true" t="shared" si="92" ref="O225:R225">SUM(O217:O224)</f>
        <v>999</v>
      </c>
      <c r="P225" s="49">
        <f t="shared" si="92"/>
        <v>2892</v>
      </c>
      <c r="Q225" s="48" t="e">
        <f t="shared" si="92"/>
        <v>#REF!</v>
      </c>
      <c r="R225" s="48" t="e">
        <f t="shared" si="92"/>
        <v>#REF!</v>
      </c>
      <c r="S225" s="8" t="e">
        <f>P225+Q225</f>
        <v>#REF!</v>
      </c>
      <c r="X225" s="49">
        <f>SUM(X217:X224)</f>
        <v>225</v>
      </c>
      <c r="Y225" s="48">
        <f>SUM(Y217:Y224)</f>
        <v>0</v>
      </c>
      <c r="Z225" s="48">
        <f>SUM(Z217:Z224)</f>
        <v>225</v>
      </c>
    </row>
    <row r="226" spans="2:26" ht="15.75" thickTop="1">
      <c r="B226" s="3">
        <v>6899</v>
      </c>
      <c r="C226" s="42" t="s">
        <v>191</v>
      </c>
      <c r="D226" s="43">
        <v>0</v>
      </c>
      <c r="E226" s="43">
        <v>0</v>
      </c>
      <c r="F226" s="43">
        <v>0</v>
      </c>
      <c r="G226" s="43">
        <v>0</v>
      </c>
      <c r="H226" s="44"/>
      <c r="I226" s="44"/>
      <c r="J226" s="44">
        <f t="shared" si="82"/>
        <v>0</v>
      </c>
      <c r="K226" s="43"/>
      <c r="L226" s="43">
        <f aca="true" t="shared" si="93" ref="L226:M233">D226+F226</f>
        <v>0</v>
      </c>
      <c r="M226" s="43">
        <f t="shared" si="93"/>
        <v>0</v>
      </c>
      <c r="N226" s="43">
        <f t="shared" si="84"/>
        <v>0</v>
      </c>
      <c r="O226" s="43"/>
      <c r="P226" s="32"/>
      <c r="Q226" s="32"/>
      <c r="R226" s="32"/>
      <c r="X226" s="32"/>
      <c r="Y226" s="32"/>
      <c r="Z226" s="33">
        <f aca="true" t="shared" si="94" ref="Z226:Z233">+X226+Y226</f>
        <v>0</v>
      </c>
    </row>
    <row r="227" spans="2:26" ht="15.75">
      <c r="B227" s="3">
        <v>6901</v>
      </c>
      <c r="C227" s="2" t="s">
        <v>192</v>
      </c>
      <c r="D227" s="43">
        <v>0</v>
      </c>
      <c r="E227" s="43">
        <v>0</v>
      </c>
      <c r="F227" s="43">
        <v>0</v>
      </c>
      <c r="G227" s="43">
        <v>0</v>
      </c>
      <c r="H227" s="44"/>
      <c r="I227" s="44"/>
      <c r="J227" s="44">
        <f t="shared" si="82"/>
        <v>0</v>
      </c>
      <c r="K227" s="43"/>
      <c r="L227" s="43">
        <f t="shared" si="93"/>
        <v>0</v>
      </c>
      <c r="M227" s="43">
        <f t="shared" si="93"/>
        <v>0</v>
      </c>
      <c r="N227" s="43">
        <f t="shared" si="84"/>
        <v>0</v>
      </c>
      <c r="O227" s="2"/>
      <c r="P227" s="50">
        <f>D227+F227+H227+O227</f>
        <v>0</v>
      </c>
      <c r="Q227" s="50" t="e">
        <f>E227+G227+I227+#REF!</f>
        <v>#REF!</v>
      </c>
      <c r="R227" s="50" t="e">
        <f>N227+J227+#REF!</f>
        <v>#REF!</v>
      </c>
      <c r="S227" s="23"/>
      <c r="T227" s="23"/>
      <c r="U227" s="23"/>
      <c r="X227" s="36"/>
      <c r="Y227" s="36"/>
      <c r="Z227" s="37">
        <f t="shared" si="94"/>
        <v>0</v>
      </c>
    </row>
    <row r="228" spans="2:26" ht="15.75">
      <c r="B228" s="3">
        <v>6902</v>
      </c>
      <c r="C228" s="2" t="s">
        <v>193</v>
      </c>
      <c r="D228" s="43">
        <v>239</v>
      </c>
      <c r="E228" s="43">
        <v>0</v>
      </c>
      <c r="F228" s="43">
        <v>368</v>
      </c>
      <c r="G228" s="43">
        <v>0</v>
      </c>
      <c r="H228" s="44">
        <v>361</v>
      </c>
      <c r="I228" s="44"/>
      <c r="J228" s="44">
        <f t="shared" si="82"/>
        <v>361</v>
      </c>
      <c r="K228" s="43"/>
      <c r="L228" s="43">
        <f t="shared" si="93"/>
        <v>607</v>
      </c>
      <c r="M228" s="43">
        <f t="shared" si="93"/>
        <v>0</v>
      </c>
      <c r="N228" s="43">
        <f t="shared" si="84"/>
        <v>607</v>
      </c>
      <c r="O228" s="2">
        <v>407</v>
      </c>
      <c r="P228" s="50">
        <f>D228+F228+H228+O228</f>
        <v>1375</v>
      </c>
      <c r="Q228" s="50" t="e">
        <f>E228+G228+I228+#REF!</f>
        <v>#REF!</v>
      </c>
      <c r="R228" s="50" t="e">
        <f>N228+J228+#REF!</f>
        <v>#REF!</v>
      </c>
      <c r="S228" s="23"/>
      <c r="T228" s="23"/>
      <c r="U228" s="23"/>
      <c r="X228" s="36">
        <v>551</v>
      </c>
      <c r="Y228" s="36"/>
      <c r="Z228" s="37">
        <f t="shared" si="94"/>
        <v>551</v>
      </c>
    </row>
    <row r="229" spans="2:26" ht="15.75">
      <c r="B229" s="3">
        <v>6903</v>
      </c>
      <c r="C229" s="2" t="s">
        <v>194</v>
      </c>
      <c r="D229" s="43">
        <v>0</v>
      </c>
      <c r="E229" s="43">
        <v>0</v>
      </c>
      <c r="F229" s="43">
        <v>1958</v>
      </c>
      <c r="G229" s="43">
        <v>0</v>
      </c>
      <c r="H229" s="44">
        <v>1280</v>
      </c>
      <c r="I229" s="44"/>
      <c r="J229" s="44">
        <f t="shared" si="82"/>
        <v>1280</v>
      </c>
      <c r="K229" s="43"/>
      <c r="L229" s="43">
        <f t="shared" si="93"/>
        <v>1958</v>
      </c>
      <c r="M229" s="43">
        <f t="shared" si="93"/>
        <v>0</v>
      </c>
      <c r="N229" s="43">
        <f t="shared" si="84"/>
        <v>1958</v>
      </c>
      <c r="O229" s="2">
        <v>919</v>
      </c>
      <c r="P229" s="50">
        <f>D229+F229+H229+O229</f>
        <v>4157</v>
      </c>
      <c r="Q229" s="50" t="e">
        <f>E229+G229+I229+#REF!</f>
        <v>#REF!</v>
      </c>
      <c r="R229" s="50" t="e">
        <f>N229+J229+#REF!</f>
        <v>#REF!</v>
      </c>
      <c r="S229" s="23"/>
      <c r="T229" s="23"/>
      <c r="U229" s="23"/>
      <c r="X229" s="36">
        <v>1200</v>
      </c>
      <c r="Y229" s="36"/>
      <c r="Z229" s="37">
        <f t="shared" si="94"/>
        <v>1200</v>
      </c>
    </row>
    <row r="230" spans="2:26" s="52" customFormat="1" ht="15.75">
      <c r="B230" s="3">
        <v>6904</v>
      </c>
      <c r="C230" s="2" t="s">
        <v>195</v>
      </c>
      <c r="D230" s="43">
        <v>0</v>
      </c>
      <c r="E230" s="43">
        <v>0</v>
      </c>
      <c r="F230" s="56">
        <v>0</v>
      </c>
      <c r="G230" s="56">
        <v>0</v>
      </c>
      <c r="H230" s="59"/>
      <c r="I230" s="59"/>
      <c r="J230" s="44">
        <f t="shared" si="82"/>
        <v>0</v>
      </c>
      <c r="K230" s="43"/>
      <c r="L230" s="43">
        <f t="shared" si="93"/>
        <v>0</v>
      </c>
      <c r="M230" s="43">
        <f t="shared" si="93"/>
        <v>0</v>
      </c>
      <c r="N230" s="43">
        <f t="shared" si="84"/>
        <v>0</v>
      </c>
      <c r="O230" s="54"/>
      <c r="P230" s="50">
        <f>D230+F230+H230+O230</f>
        <v>0</v>
      </c>
      <c r="Q230" s="50" t="e">
        <f>E230+G230+I230+#REF!</f>
        <v>#REF!</v>
      </c>
      <c r="R230" s="50" t="e">
        <f>N230+J230+#REF!</f>
        <v>#REF!</v>
      </c>
      <c r="S230" s="60"/>
      <c r="T230" s="60"/>
      <c r="U230" s="60"/>
      <c r="X230" s="55"/>
      <c r="Y230" s="55"/>
      <c r="Z230" s="37">
        <f t="shared" si="94"/>
        <v>0</v>
      </c>
    </row>
    <row r="231" spans="2:26" ht="15.75">
      <c r="B231" s="3">
        <v>6905</v>
      </c>
      <c r="C231" s="2" t="s">
        <v>196</v>
      </c>
      <c r="D231" s="43">
        <v>164</v>
      </c>
      <c r="E231" s="43">
        <v>0</v>
      </c>
      <c r="F231" s="43">
        <v>544</v>
      </c>
      <c r="G231" s="43">
        <v>0</v>
      </c>
      <c r="H231" s="44">
        <f>621+112</f>
        <v>733</v>
      </c>
      <c r="I231" s="44"/>
      <c r="J231" s="44">
        <f t="shared" si="82"/>
        <v>733</v>
      </c>
      <c r="K231" s="43"/>
      <c r="L231" s="43">
        <f t="shared" si="93"/>
        <v>708</v>
      </c>
      <c r="M231" s="43">
        <f t="shared" si="93"/>
        <v>0</v>
      </c>
      <c r="N231" s="43">
        <f t="shared" si="84"/>
        <v>708</v>
      </c>
      <c r="O231" s="2">
        <v>260</v>
      </c>
      <c r="P231" s="50">
        <f>D231+F231+H231+O231</f>
        <v>1701</v>
      </c>
      <c r="Q231" s="50" t="e">
        <f>E231+G231+I231+#REF!</f>
        <v>#REF!</v>
      </c>
      <c r="R231" s="50" t="e">
        <f>N231+J231+#REF!</f>
        <v>#REF!</v>
      </c>
      <c r="S231" s="23"/>
      <c r="T231" s="23"/>
      <c r="U231" s="23"/>
      <c r="X231" s="36">
        <v>56</v>
      </c>
      <c r="Y231" s="36"/>
      <c r="Z231" s="37">
        <f t="shared" si="94"/>
        <v>56</v>
      </c>
    </row>
    <row r="232" spans="2:26" ht="15.75">
      <c r="B232" s="3">
        <v>6906</v>
      </c>
      <c r="C232" s="2" t="s">
        <v>197</v>
      </c>
      <c r="D232" s="43">
        <v>0</v>
      </c>
      <c r="E232" s="43">
        <v>0</v>
      </c>
      <c r="F232" s="43">
        <v>0</v>
      </c>
      <c r="G232" s="43">
        <v>0</v>
      </c>
      <c r="H232" s="44"/>
      <c r="I232" s="44"/>
      <c r="J232" s="44">
        <f t="shared" si="82"/>
        <v>0</v>
      </c>
      <c r="K232" s="43"/>
      <c r="L232" s="43">
        <f t="shared" si="93"/>
        <v>0</v>
      </c>
      <c r="M232" s="43">
        <f t="shared" si="93"/>
        <v>0</v>
      </c>
      <c r="N232" s="43">
        <f t="shared" si="84"/>
        <v>0</v>
      </c>
      <c r="O232" s="2"/>
      <c r="P232" s="50">
        <f>D232+F232+H232+O232</f>
        <v>0</v>
      </c>
      <c r="Q232" s="50" t="e">
        <f>E232+G232+I232+#REF!</f>
        <v>#REF!</v>
      </c>
      <c r="R232" s="50" t="e">
        <f>N232+J232+#REF!</f>
        <v>#REF!</v>
      </c>
      <c r="S232" s="23"/>
      <c r="T232" s="23"/>
      <c r="U232" s="23"/>
      <c r="X232" s="36"/>
      <c r="Y232" s="36"/>
      <c r="Z232" s="37">
        <f t="shared" si="94"/>
        <v>0</v>
      </c>
    </row>
    <row r="233" spans="2:26" ht="15.75">
      <c r="B233" s="3">
        <v>6907</v>
      </c>
      <c r="C233" s="2" t="s">
        <v>198</v>
      </c>
      <c r="D233" s="43">
        <v>0</v>
      </c>
      <c r="E233" s="43">
        <v>0</v>
      </c>
      <c r="F233" s="43">
        <v>0</v>
      </c>
      <c r="G233" s="43">
        <v>0</v>
      </c>
      <c r="H233" s="44"/>
      <c r="I233" s="44"/>
      <c r="J233" s="44">
        <f t="shared" si="82"/>
        <v>0</v>
      </c>
      <c r="K233" s="43"/>
      <c r="L233" s="43">
        <f t="shared" si="93"/>
        <v>0</v>
      </c>
      <c r="M233" s="43">
        <f t="shared" si="93"/>
        <v>0</v>
      </c>
      <c r="N233" s="43">
        <f t="shared" si="84"/>
        <v>0</v>
      </c>
      <c r="O233" s="2"/>
      <c r="P233" s="50">
        <f>D233+F233+H233+O233</f>
        <v>0</v>
      </c>
      <c r="Q233" s="50" t="e">
        <f>E233+G233+I233+#REF!</f>
        <v>#REF!</v>
      </c>
      <c r="R233" s="50" t="e">
        <f>N233+J233+#REF!</f>
        <v>#REF!</v>
      </c>
      <c r="S233" s="23"/>
      <c r="T233" s="23"/>
      <c r="U233" s="23"/>
      <c r="X233" s="36"/>
      <c r="Y233" s="36"/>
      <c r="Z233" s="37">
        <f t="shared" si="94"/>
        <v>0</v>
      </c>
    </row>
    <row r="234" spans="1:26" ht="16.5" thickBot="1">
      <c r="A234" s="7">
        <f>SUM(A227:A233)</f>
        <v>0</v>
      </c>
      <c r="B234" s="3">
        <f>SUM(B227:B233)</f>
        <v>48328</v>
      </c>
      <c r="C234" s="43"/>
      <c r="D234" s="43">
        <f aca="true" t="shared" si="95" ref="D234:N234">SUM(D227:D233)</f>
        <v>403</v>
      </c>
      <c r="E234" s="43">
        <f t="shared" si="95"/>
        <v>0</v>
      </c>
      <c r="F234" s="43">
        <f t="shared" si="95"/>
        <v>2870</v>
      </c>
      <c r="G234" s="43">
        <f t="shared" si="95"/>
        <v>0</v>
      </c>
      <c r="H234" s="47">
        <f>SUM(H227:H233)</f>
        <v>2374</v>
      </c>
      <c r="I234" s="47">
        <f>SUM(I227:I233)</f>
        <v>0</v>
      </c>
      <c r="J234" s="47">
        <f>SUM(J227:J233)</f>
        <v>2374</v>
      </c>
      <c r="K234" s="43"/>
      <c r="L234" s="43">
        <f t="shared" si="95"/>
        <v>3273</v>
      </c>
      <c r="M234" s="43">
        <f t="shared" si="95"/>
        <v>0</v>
      </c>
      <c r="N234" s="43">
        <f t="shared" si="95"/>
        <v>3273</v>
      </c>
      <c r="O234" s="47">
        <f aca="true" t="shared" si="96" ref="O234:R234">SUM(O227:O233)</f>
        <v>1586</v>
      </c>
      <c r="P234" s="49">
        <f t="shared" si="96"/>
        <v>7233</v>
      </c>
      <c r="Q234" s="48" t="e">
        <f t="shared" si="96"/>
        <v>#REF!</v>
      </c>
      <c r="R234" s="48" t="e">
        <f t="shared" si="96"/>
        <v>#REF!</v>
      </c>
      <c r="S234" s="8" t="e">
        <f>P234+Q234</f>
        <v>#REF!</v>
      </c>
      <c r="X234" s="49">
        <f>SUM(X227:X233)</f>
        <v>1807</v>
      </c>
      <c r="Y234" s="48">
        <f>SUM(Y227:Y233)</f>
        <v>0</v>
      </c>
      <c r="Z234" s="48">
        <f>SUM(Z227:Z233)</f>
        <v>1807</v>
      </c>
    </row>
    <row r="235" spans="2:26" ht="15.75" thickTop="1">
      <c r="B235" s="3">
        <v>6999</v>
      </c>
      <c r="C235" s="42" t="s">
        <v>199</v>
      </c>
      <c r="D235" s="43">
        <v>0</v>
      </c>
      <c r="E235" s="43">
        <v>0</v>
      </c>
      <c r="F235" s="43">
        <v>0</v>
      </c>
      <c r="G235" s="43">
        <v>0</v>
      </c>
      <c r="H235" s="44"/>
      <c r="I235" s="44"/>
      <c r="J235" s="44">
        <f t="shared" si="82"/>
        <v>0</v>
      </c>
      <c r="K235" s="43"/>
      <c r="L235" s="43">
        <f aca="true" t="shared" si="97" ref="L235:M239">D235+F235</f>
        <v>0</v>
      </c>
      <c r="M235" s="43">
        <f t="shared" si="97"/>
        <v>0</v>
      </c>
      <c r="N235" s="43">
        <f t="shared" si="84"/>
        <v>0</v>
      </c>
      <c r="O235" s="43"/>
      <c r="P235" s="32"/>
      <c r="Q235" s="32"/>
      <c r="R235" s="32"/>
      <c r="X235" s="32"/>
      <c r="Y235" s="32"/>
      <c r="Z235" s="33">
        <f>+X235+Y235</f>
        <v>0</v>
      </c>
    </row>
    <row r="236" spans="2:26" ht="15.75">
      <c r="B236" s="3">
        <v>7001</v>
      </c>
      <c r="C236" s="2" t="s">
        <v>200</v>
      </c>
      <c r="D236" s="43">
        <v>138</v>
      </c>
      <c r="E236" s="43">
        <v>0</v>
      </c>
      <c r="F236" s="43">
        <v>140</v>
      </c>
      <c r="G236" s="43">
        <v>0</v>
      </c>
      <c r="H236" s="44">
        <v>647</v>
      </c>
      <c r="I236" s="44"/>
      <c r="J236" s="44">
        <f t="shared" si="82"/>
        <v>647</v>
      </c>
      <c r="K236" s="43"/>
      <c r="L236" s="43">
        <f t="shared" si="97"/>
        <v>278</v>
      </c>
      <c r="M236" s="43">
        <f t="shared" si="97"/>
        <v>0</v>
      </c>
      <c r="N236" s="43">
        <f t="shared" si="84"/>
        <v>278</v>
      </c>
      <c r="O236" s="2">
        <v>110</v>
      </c>
      <c r="P236" s="37">
        <f>D236+F236+H236+O236</f>
        <v>1035</v>
      </c>
      <c r="Q236" s="37" t="e">
        <f>E236+G236+I236+#REF!</f>
        <v>#REF!</v>
      </c>
      <c r="R236" s="37" t="e">
        <f>N236+J236+#REF!</f>
        <v>#REF!</v>
      </c>
      <c r="X236" s="36">
        <v>301</v>
      </c>
      <c r="Y236" s="36"/>
      <c r="Z236" s="37">
        <f>+X236+Y236</f>
        <v>301</v>
      </c>
    </row>
    <row r="237" spans="2:26" ht="15.75">
      <c r="B237" s="3">
        <v>7002</v>
      </c>
      <c r="C237" s="2" t="s">
        <v>201</v>
      </c>
      <c r="D237" s="43">
        <v>0</v>
      </c>
      <c r="E237" s="43">
        <v>0</v>
      </c>
      <c r="F237" s="43">
        <v>0</v>
      </c>
      <c r="G237" s="43">
        <v>0</v>
      </c>
      <c r="H237" s="44"/>
      <c r="I237" s="44"/>
      <c r="J237" s="44">
        <f t="shared" si="82"/>
        <v>0</v>
      </c>
      <c r="K237" s="43"/>
      <c r="L237" s="43">
        <f t="shared" si="97"/>
        <v>0</v>
      </c>
      <c r="M237" s="43">
        <f t="shared" si="97"/>
        <v>0</v>
      </c>
      <c r="N237" s="43">
        <f t="shared" si="84"/>
        <v>0</v>
      </c>
      <c r="O237" s="2">
        <v>274</v>
      </c>
      <c r="P237" s="37">
        <f>D237+F237+H237+O237</f>
        <v>274</v>
      </c>
      <c r="Q237" s="37" t="e">
        <f>E237+G237+I237+#REF!</f>
        <v>#REF!</v>
      </c>
      <c r="R237" s="37" t="e">
        <f>N237+J237+#REF!</f>
        <v>#REF!</v>
      </c>
      <c r="X237" s="36"/>
      <c r="Y237" s="36"/>
      <c r="Z237" s="37">
        <f>+X237+Y237</f>
        <v>0</v>
      </c>
    </row>
    <row r="238" spans="2:26" ht="15.75" customHeight="1">
      <c r="B238" s="3">
        <v>7003</v>
      </c>
      <c r="C238" s="2" t="s">
        <v>202</v>
      </c>
      <c r="D238" s="43">
        <v>301</v>
      </c>
      <c r="E238" s="43">
        <v>0</v>
      </c>
      <c r="F238" s="43">
        <v>1641</v>
      </c>
      <c r="G238" s="43">
        <v>0</v>
      </c>
      <c r="H238" s="44">
        <v>1713</v>
      </c>
      <c r="I238" s="44"/>
      <c r="J238" s="44">
        <f t="shared" si="82"/>
        <v>1713</v>
      </c>
      <c r="K238" s="43"/>
      <c r="L238" s="43">
        <f t="shared" si="97"/>
        <v>1942</v>
      </c>
      <c r="M238" s="43">
        <f t="shared" si="97"/>
        <v>0</v>
      </c>
      <c r="N238" s="43">
        <f t="shared" si="84"/>
        <v>1942</v>
      </c>
      <c r="O238" s="2">
        <f>806+651</f>
        <v>1457</v>
      </c>
      <c r="P238" s="37">
        <f>D238+F238+H238+O238</f>
        <v>5112</v>
      </c>
      <c r="Q238" s="37" t="e">
        <f>E238+G238+I238+#REF!</f>
        <v>#REF!</v>
      </c>
      <c r="R238" s="37" t="e">
        <f>N238+J238+#REF!</f>
        <v>#REF!</v>
      </c>
      <c r="X238" s="36">
        <v>824</v>
      </c>
      <c r="Y238" s="36"/>
      <c r="Z238" s="37">
        <f>+X238+Y238</f>
        <v>824</v>
      </c>
    </row>
    <row r="239" spans="2:26" ht="15.75">
      <c r="B239" s="3">
        <v>7004</v>
      </c>
      <c r="C239" s="2" t="s">
        <v>203</v>
      </c>
      <c r="D239" s="43">
        <v>0</v>
      </c>
      <c r="E239" s="43">
        <v>0</v>
      </c>
      <c r="F239" s="43">
        <v>0</v>
      </c>
      <c r="G239" s="43">
        <v>0</v>
      </c>
      <c r="H239" s="44"/>
      <c r="I239" s="44"/>
      <c r="J239" s="44">
        <f t="shared" si="82"/>
        <v>0</v>
      </c>
      <c r="K239" s="43"/>
      <c r="L239" s="43">
        <f t="shared" si="97"/>
        <v>0</v>
      </c>
      <c r="M239" s="43">
        <f t="shared" si="97"/>
        <v>0</v>
      </c>
      <c r="N239" s="43">
        <f t="shared" si="84"/>
        <v>0</v>
      </c>
      <c r="O239" s="2"/>
      <c r="P239" s="37">
        <f>D239+F239+H239+O239</f>
        <v>0</v>
      </c>
      <c r="Q239" s="37" t="e">
        <f>E239+G239+I239+#REF!</f>
        <v>#REF!</v>
      </c>
      <c r="R239" s="37" t="e">
        <f>N239+J239+#REF!</f>
        <v>#REF!</v>
      </c>
      <c r="X239" s="36"/>
      <c r="Y239" s="36"/>
      <c r="Z239" s="37">
        <f>+X239+Y239</f>
        <v>0</v>
      </c>
    </row>
    <row r="240" spans="1:26" ht="16.5" thickBot="1">
      <c r="A240" s="7">
        <f>SUM(A236:A239)</f>
        <v>0</v>
      </c>
      <c r="B240" s="3">
        <f>SUM(B236:B239)</f>
        <v>28010</v>
      </c>
      <c r="C240" s="43"/>
      <c r="D240" s="43">
        <f aca="true" t="shared" si="98" ref="D240:N240">SUM(D236:D239)</f>
        <v>439</v>
      </c>
      <c r="E240" s="43">
        <f t="shared" si="98"/>
        <v>0</v>
      </c>
      <c r="F240" s="43">
        <f t="shared" si="98"/>
        <v>1781</v>
      </c>
      <c r="G240" s="43">
        <f t="shared" si="98"/>
        <v>0</v>
      </c>
      <c r="H240" s="47">
        <f>SUM(H236:H239)</f>
        <v>2360</v>
      </c>
      <c r="I240" s="47">
        <f>SUM(I236:I239)</f>
        <v>0</v>
      </c>
      <c r="J240" s="47">
        <f>SUM(J236:J239)</f>
        <v>2360</v>
      </c>
      <c r="K240" s="43"/>
      <c r="L240" s="43">
        <f t="shared" si="98"/>
        <v>2220</v>
      </c>
      <c r="M240" s="43">
        <f t="shared" si="98"/>
        <v>0</v>
      </c>
      <c r="N240" s="43">
        <f t="shared" si="98"/>
        <v>2220</v>
      </c>
      <c r="O240" s="47">
        <f aca="true" t="shared" si="99" ref="O240:R240">SUM(O236:O239)</f>
        <v>1841</v>
      </c>
      <c r="P240" s="49">
        <f t="shared" si="99"/>
        <v>6421</v>
      </c>
      <c r="Q240" s="48" t="e">
        <f t="shared" si="99"/>
        <v>#REF!</v>
      </c>
      <c r="R240" s="48" t="e">
        <f t="shared" si="99"/>
        <v>#REF!</v>
      </c>
      <c r="S240" s="8" t="e">
        <f>P240+Q240</f>
        <v>#REF!</v>
      </c>
      <c r="X240" s="49">
        <f>SUM(X236:X239)</f>
        <v>1125</v>
      </c>
      <c r="Y240" s="48">
        <f>SUM(Y236:Y239)</f>
        <v>0</v>
      </c>
      <c r="Z240" s="48">
        <f>SUM(Z236:Z239)</f>
        <v>1125</v>
      </c>
    </row>
    <row r="241" spans="2:26" ht="15.75" thickTop="1">
      <c r="B241" s="3">
        <v>7099</v>
      </c>
      <c r="C241" s="42" t="s">
        <v>204</v>
      </c>
      <c r="D241" s="43">
        <v>0</v>
      </c>
      <c r="E241" s="43">
        <v>0</v>
      </c>
      <c r="F241" s="43">
        <v>0</v>
      </c>
      <c r="G241" s="43">
        <v>0</v>
      </c>
      <c r="H241" s="44"/>
      <c r="I241" s="44"/>
      <c r="J241" s="44">
        <f t="shared" si="82"/>
        <v>0</v>
      </c>
      <c r="K241" s="43"/>
      <c r="L241" s="43">
        <f aca="true" t="shared" si="100" ref="L241:L251">D241+F241</f>
        <v>0</v>
      </c>
      <c r="M241" s="43">
        <f aca="true" t="shared" si="101" ref="M241:M251">E241+G241</f>
        <v>0</v>
      </c>
      <c r="N241" s="43">
        <f t="shared" si="84"/>
        <v>0</v>
      </c>
      <c r="O241" s="43"/>
      <c r="P241" s="32"/>
      <c r="Q241" s="32"/>
      <c r="R241" s="32"/>
      <c r="X241" s="32"/>
      <c r="Y241" s="32"/>
      <c r="Z241" s="33">
        <f aca="true" t="shared" si="102" ref="Z241:Z251">+X241+Y241</f>
        <v>0</v>
      </c>
    </row>
    <row r="242" spans="2:26" ht="15.75">
      <c r="B242" s="3">
        <v>7101</v>
      </c>
      <c r="C242" s="2" t="s">
        <v>205</v>
      </c>
      <c r="D242" s="2">
        <v>0</v>
      </c>
      <c r="E242" s="2">
        <v>0</v>
      </c>
      <c r="F242" s="2">
        <v>0</v>
      </c>
      <c r="G242" s="2">
        <v>0</v>
      </c>
      <c r="H242" s="1"/>
      <c r="I242" s="1"/>
      <c r="J242" s="1">
        <f t="shared" si="82"/>
        <v>0</v>
      </c>
      <c r="K242" s="2"/>
      <c r="L242" s="2">
        <f t="shared" si="100"/>
        <v>0</v>
      </c>
      <c r="M242" s="2">
        <f t="shared" si="101"/>
        <v>0</v>
      </c>
      <c r="N242" s="2">
        <f t="shared" si="84"/>
        <v>0</v>
      </c>
      <c r="O242" s="2"/>
      <c r="P242" s="37">
        <f>D242+F242+H242+O242</f>
        <v>0</v>
      </c>
      <c r="Q242" s="37" t="e">
        <f>E242+G242+I242+#REF!</f>
        <v>#REF!</v>
      </c>
      <c r="R242" s="37" t="e">
        <f>N242+J242+#REF!</f>
        <v>#REF!</v>
      </c>
      <c r="X242" s="36"/>
      <c r="Y242" s="36"/>
      <c r="Z242" s="37">
        <f t="shared" si="102"/>
        <v>0</v>
      </c>
    </row>
    <row r="243" spans="2:26" ht="15.75">
      <c r="B243" s="3">
        <v>7102</v>
      </c>
      <c r="C243" s="2" t="s">
        <v>206</v>
      </c>
      <c r="D243" s="2">
        <v>0</v>
      </c>
      <c r="E243" s="2">
        <v>0</v>
      </c>
      <c r="F243" s="2">
        <v>0</v>
      </c>
      <c r="G243" s="2">
        <v>0</v>
      </c>
      <c r="H243" s="1"/>
      <c r="I243" s="1"/>
      <c r="J243" s="1">
        <f t="shared" si="82"/>
        <v>0</v>
      </c>
      <c r="K243" s="2"/>
      <c r="L243" s="2">
        <f t="shared" si="100"/>
        <v>0</v>
      </c>
      <c r="M243" s="2">
        <f t="shared" si="101"/>
        <v>0</v>
      </c>
      <c r="N243" s="2">
        <f t="shared" si="84"/>
        <v>0</v>
      </c>
      <c r="O243" s="2"/>
      <c r="P243" s="37">
        <f>D243+F243+H243+O243</f>
        <v>0</v>
      </c>
      <c r="Q243" s="37" t="e">
        <f>E243+G243+I243+#REF!</f>
        <v>#REF!</v>
      </c>
      <c r="R243" s="37" t="e">
        <f>N243+J243+#REF!</f>
        <v>#REF!</v>
      </c>
      <c r="X243" s="36"/>
      <c r="Y243" s="36"/>
      <c r="Z243" s="37">
        <f t="shared" si="102"/>
        <v>0</v>
      </c>
    </row>
    <row r="244" spans="2:26" ht="15.75">
      <c r="B244" s="3">
        <v>7103</v>
      </c>
      <c r="C244" s="2" t="s">
        <v>207</v>
      </c>
      <c r="D244" s="2">
        <v>0</v>
      </c>
      <c r="E244" s="2">
        <v>0</v>
      </c>
      <c r="F244" s="2">
        <v>0</v>
      </c>
      <c r="G244" s="2">
        <v>0</v>
      </c>
      <c r="H244" s="1"/>
      <c r="I244" s="1"/>
      <c r="J244" s="1">
        <f t="shared" si="82"/>
        <v>0</v>
      </c>
      <c r="K244" s="2"/>
      <c r="L244" s="2">
        <f t="shared" si="100"/>
        <v>0</v>
      </c>
      <c r="M244" s="2">
        <f t="shared" si="101"/>
        <v>0</v>
      </c>
      <c r="N244" s="2">
        <f t="shared" si="84"/>
        <v>0</v>
      </c>
      <c r="O244" s="2"/>
      <c r="P244" s="37">
        <f>D244+F244+H244+O244</f>
        <v>0</v>
      </c>
      <c r="Q244" s="37" t="e">
        <f>E244+G244+I244+#REF!</f>
        <v>#REF!</v>
      </c>
      <c r="R244" s="37" t="e">
        <f>N244+J244+#REF!</f>
        <v>#REF!</v>
      </c>
      <c r="X244" s="36"/>
      <c r="Y244" s="36">
        <f>60+129</f>
        <v>189</v>
      </c>
      <c r="Z244" s="37">
        <f t="shared" si="102"/>
        <v>189</v>
      </c>
    </row>
    <row r="245" spans="2:26" ht="15.75">
      <c r="B245" s="3">
        <v>7104</v>
      </c>
      <c r="C245" s="2" t="s">
        <v>208</v>
      </c>
      <c r="D245" s="2">
        <v>0</v>
      </c>
      <c r="E245" s="2">
        <v>0</v>
      </c>
      <c r="F245" s="2">
        <v>0</v>
      </c>
      <c r="G245" s="2">
        <v>0</v>
      </c>
      <c r="H245" s="1"/>
      <c r="I245" s="1"/>
      <c r="J245" s="1">
        <f t="shared" si="82"/>
        <v>0</v>
      </c>
      <c r="K245" s="2"/>
      <c r="L245" s="2">
        <f t="shared" si="100"/>
        <v>0</v>
      </c>
      <c r="M245" s="2">
        <f t="shared" si="101"/>
        <v>0</v>
      </c>
      <c r="N245" s="2">
        <f t="shared" si="84"/>
        <v>0</v>
      </c>
      <c r="O245" s="2">
        <v>742</v>
      </c>
      <c r="P245" s="37">
        <f>D245+F245+H245+O245</f>
        <v>742</v>
      </c>
      <c r="Q245" s="37" t="e">
        <f>E245+G245+I245+#REF!</f>
        <v>#REF!</v>
      </c>
      <c r="R245" s="37" t="e">
        <f>N245+J245+#REF!</f>
        <v>#REF!</v>
      </c>
      <c r="X245" s="36"/>
      <c r="Y245" s="36"/>
      <c r="Z245" s="37">
        <f t="shared" si="102"/>
        <v>0</v>
      </c>
    </row>
    <row r="246" spans="2:26" ht="15.75">
      <c r="B246" s="3">
        <v>7105</v>
      </c>
      <c r="C246" s="2" t="s">
        <v>209</v>
      </c>
      <c r="D246" s="2">
        <v>0</v>
      </c>
      <c r="E246" s="2">
        <v>0</v>
      </c>
      <c r="F246" s="2">
        <v>0</v>
      </c>
      <c r="G246" s="2">
        <v>110</v>
      </c>
      <c r="H246" s="1"/>
      <c r="I246" s="1"/>
      <c r="J246" s="1">
        <f t="shared" si="82"/>
        <v>0</v>
      </c>
      <c r="K246" s="2"/>
      <c r="L246" s="2">
        <f t="shared" si="100"/>
        <v>0</v>
      </c>
      <c r="M246" s="2">
        <f t="shared" si="101"/>
        <v>110</v>
      </c>
      <c r="N246" s="2">
        <f t="shared" si="84"/>
        <v>110</v>
      </c>
      <c r="O246" s="2"/>
      <c r="P246" s="37">
        <f>D246+F246+H246+O246</f>
        <v>0</v>
      </c>
      <c r="Q246" s="37" t="e">
        <f>E246+G246+I246+#REF!</f>
        <v>#REF!</v>
      </c>
      <c r="R246" s="37" t="e">
        <f>N246+J246+#REF!</f>
        <v>#REF!</v>
      </c>
      <c r="X246" s="36"/>
      <c r="Y246" s="36"/>
      <c r="Z246" s="37">
        <f t="shared" si="102"/>
        <v>0</v>
      </c>
    </row>
    <row r="247" spans="2:26" ht="15.75">
      <c r="B247" s="3">
        <v>7106</v>
      </c>
      <c r="C247" s="2" t="s">
        <v>210</v>
      </c>
      <c r="D247" s="2">
        <v>573</v>
      </c>
      <c r="E247" s="2">
        <v>0</v>
      </c>
      <c r="F247" s="2">
        <v>952</v>
      </c>
      <c r="G247" s="2">
        <v>0</v>
      </c>
      <c r="H247" s="1">
        <v>538</v>
      </c>
      <c r="I247" s="1"/>
      <c r="J247" s="1">
        <f t="shared" si="82"/>
        <v>538</v>
      </c>
      <c r="K247" s="2"/>
      <c r="L247" s="2">
        <f t="shared" si="100"/>
        <v>1525</v>
      </c>
      <c r="M247" s="2">
        <f t="shared" si="101"/>
        <v>0</v>
      </c>
      <c r="N247" s="2">
        <f t="shared" si="84"/>
        <v>1525</v>
      </c>
      <c r="O247" s="2">
        <f>116+387</f>
        <v>503</v>
      </c>
      <c r="P247" s="37">
        <f>D247+F247+H247+O247</f>
        <v>2566</v>
      </c>
      <c r="Q247" s="37" t="e">
        <f>E247+G247+I247+#REF!</f>
        <v>#REF!</v>
      </c>
      <c r="R247" s="37" t="e">
        <f>N247+J247+#REF!</f>
        <v>#REF!</v>
      </c>
      <c r="X247" s="36">
        <v>333</v>
      </c>
      <c r="Y247" s="36"/>
      <c r="Z247" s="37">
        <f t="shared" si="102"/>
        <v>333</v>
      </c>
    </row>
    <row r="248" spans="2:26" ht="15.75">
      <c r="B248" s="3">
        <v>7107</v>
      </c>
      <c r="C248" s="2" t="s">
        <v>211</v>
      </c>
      <c r="D248" s="2">
        <v>0</v>
      </c>
      <c r="E248" s="2">
        <v>0</v>
      </c>
      <c r="F248" s="2">
        <v>0</v>
      </c>
      <c r="G248" s="2">
        <v>0</v>
      </c>
      <c r="H248" s="1"/>
      <c r="I248" s="1"/>
      <c r="J248" s="1">
        <f t="shared" si="82"/>
        <v>0</v>
      </c>
      <c r="K248" s="2"/>
      <c r="L248" s="2">
        <f t="shared" si="100"/>
        <v>0</v>
      </c>
      <c r="M248" s="2">
        <f t="shared" si="101"/>
        <v>0</v>
      </c>
      <c r="N248" s="2">
        <f t="shared" si="84"/>
        <v>0</v>
      </c>
      <c r="O248" s="2" t="s">
        <v>327</v>
      </c>
      <c r="P248" s="37" t="e">
        <f>D248+F248+H248+O248</f>
        <v>#VALUE!</v>
      </c>
      <c r="Q248" s="37" t="e">
        <f>E248+G248+I248+#REF!</f>
        <v>#REF!</v>
      </c>
      <c r="R248" s="37" t="e">
        <f>N248+J248+#REF!</f>
        <v>#REF!</v>
      </c>
      <c r="X248" s="36"/>
      <c r="Y248" s="36"/>
      <c r="Z248" s="37">
        <f t="shared" si="102"/>
        <v>0</v>
      </c>
    </row>
    <row r="249" spans="2:26" ht="15.75">
      <c r="B249" s="3">
        <v>7108</v>
      </c>
      <c r="C249" s="2" t="s">
        <v>212</v>
      </c>
      <c r="D249" s="2">
        <v>0</v>
      </c>
      <c r="E249" s="2">
        <v>0</v>
      </c>
      <c r="F249" s="2">
        <v>0</v>
      </c>
      <c r="G249" s="2">
        <v>0</v>
      </c>
      <c r="H249" s="1"/>
      <c r="I249" s="1"/>
      <c r="J249" s="1">
        <f t="shared" si="82"/>
        <v>0</v>
      </c>
      <c r="K249" s="2"/>
      <c r="L249" s="2">
        <f t="shared" si="100"/>
        <v>0</v>
      </c>
      <c r="M249" s="2">
        <f t="shared" si="101"/>
        <v>0</v>
      </c>
      <c r="N249" s="2">
        <f t="shared" si="84"/>
        <v>0</v>
      </c>
      <c r="O249" s="2"/>
      <c r="P249" s="37">
        <f>D249+F249+H249+O249</f>
        <v>0</v>
      </c>
      <c r="Q249" s="37" t="e">
        <f>E249+G249+I249+#REF!</f>
        <v>#REF!</v>
      </c>
      <c r="R249" s="37" t="e">
        <f>N249+J249+#REF!</f>
        <v>#REF!</v>
      </c>
      <c r="X249" s="36"/>
      <c r="Y249" s="36"/>
      <c r="Z249" s="37">
        <f t="shared" si="102"/>
        <v>0</v>
      </c>
    </row>
    <row r="250" spans="2:26" ht="15.75">
      <c r="B250" s="3">
        <v>7109</v>
      </c>
      <c r="C250" s="2" t="s">
        <v>213</v>
      </c>
      <c r="D250" s="2">
        <v>0</v>
      </c>
      <c r="E250" s="2">
        <v>0</v>
      </c>
      <c r="F250" s="2">
        <v>96</v>
      </c>
      <c r="G250" s="2">
        <v>0</v>
      </c>
      <c r="H250" s="1">
        <v>97</v>
      </c>
      <c r="I250" s="1"/>
      <c r="J250" s="1">
        <f t="shared" si="82"/>
        <v>97</v>
      </c>
      <c r="K250" s="2"/>
      <c r="L250" s="2">
        <f t="shared" si="100"/>
        <v>96</v>
      </c>
      <c r="M250" s="2">
        <f t="shared" si="101"/>
        <v>0</v>
      </c>
      <c r="N250" s="2">
        <f t="shared" si="84"/>
        <v>96</v>
      </c>
      <c r="O250" s="2">
        <v>78</v>
      </c>
      <c r="P250" s="37">
        <f>D250+F250+H250+O250</f>
        <v>271</v>
      </c>
      <c r="Q250" s="37" t="e">
        <f>E250+G250+I250+#REF!</f>
        <v>#REF!</v>
      </c>
      <c r="R250" s="37" t="e">
        <f>N250+J250+#REF!</f>
        <v>#REF!</v>
      </c>
      <c r="X250" s="36"/>
      <c r="Y250" s="36"/>
      <c r="Z250" s="37">
        <f t="shared" si="102"/>
        <v>0</v>
      </c>
    </row>
    <row r="251" spans="2:26" ht="15.75">
      <c r="B251" s="3">
        <v>7110</v>
      </c>
      <c r="C251" s="2" t="s">
        <v>214</v>
      </c>
      <c r="D251" s="2">
        <v>0</v>
      </c>
      <c r="E251" s="2">
        <v>0</v>
      </c>
      <c r="F251" s="2">
        <v>0</v>
      </c>
      <c r="G251" s="2">
        <v>0</v>
      </c>
      <c r="H251" s="1"/>
      <c r="I251" s="1"/>
      <c r="J251" s="1">
        <f t="shared" si="82"/>
        <v>0</v>
      </c>
      <c r="K251" s="2"/>
      <c r="L251" s="2">
        <f t="shared" si="100"/>
        <v>0</v>
      </c>
      <c r="M251" s="2">
        <f t="shared" si="101"/>
        <v>0</v>
      </c>
      <c r="N251" s="2">
        <f t="shared" si="84"/>
        <v>0</v>
      </c>
      <c r="O251" s="2" t="s">
        <v>327</v>
      </c>
      <c r="P251" s="37" t="e">
        <f>D251+F251+H251+O251</f>
        <v>#VALUE!</v>
      </c>
      <c r="Q251" s="37" t="e">
        <f>E251+G251+I251+#REF!</f>
        <v>#REF!</v>
      </c>
      <c r="R251" s="37" t="e">
        <f>N251+J251+#REF!</f>
        <v>#REF!</v>
      </c>
      <c r="X251" s="36"/>
      <c r="Y251" s="36"/>
      <c r="Z251" s="37">
        <f t="shared" si="102"/>
        <v>0</v>
      </c>
    </row>
    <row r="252" spans="1:26" ht="16.5" thickBot="1">
      <c r="A252" s="7">
        <f>SUM(A242:A251)</f>
        <v>0</v>
      </c>
      <c r="B252" s="3">
        <f>SUM(B242:B251)</f>
        <v>71055</v>
      </c>
      <c r="C252" s="43"/>
      <c r="D252" s="43">
        <f aca="true" t="shared" si="103" ref="D252:N252">SUM(D242:D251)</f>
        <v>573</v>
      </c>
      <c r="E252" s="43">
        <f t="shared" si="103"/>
        <v>0</v>
      </c>
      <c r="F252" s="43">
        <f t="shared" si="103"/>
        <v>1048</v>
      </c>
      <c r="G252" s="43">
        <f t="shared" si="103"/>
        <v>110</v>
      </c>
      <c r="H252" s="47">
        <f>SUM(H242:H251)</f>
        <v>635</v>
      </c>
      <c r="I252" s="47">
        <f>SUM(I242:I251)</f>
        <v>0</v>
      </c>
      <c r="J252" s="47">
        <f>SUM(J242:J251)</f>
        <v>635</v>
      </c>
      <c r="K252" s="43"/>
      <c r="L252" s="43">
        <f t="shared" si="103"/>
        <v>1621</v>
      </c>
      <c r="M252" s="43">
        <f t="shared" si="103"/>
        <v>110</v>
      </c>
      <c r="N252" s="43">
        <f t="shared" si="103"/>
        <v>1731</v>
      </c>
      <c r="O252" s="47">
        <f aca="true" t="shared" si="104" ref="O252:R252">SUM(O242:O251)</f>
        <v>1323</v>
      </c>
      <c r="P252" s="49" t="e">
        <f t="shared" si="104"/>
        <v>#VALUE!</v>
      </c>
      <c r="Q252" s="48" t="e">
        <f t="shared" si="104"/>
        <v>#REF!</v>
      </c>
      <c r="R252" s="48" t="e">
        <f t="shared" si="104"/>
        <v>#REF!</v>
      </c>
      <c r="S252" s="8" t="e">
        <f>P252+Q252</f>
        <v>#VALUE!</v>
      </c>
      <c r="X252" s="49">
        <f>SUM(X242:X251)</f>
        <v>333</v>
      </c>
      <c r="Y252" s="48">
        <f>SUM(Y242:Y251)</f>
        <v>189</v>
      </c>
      <c r="Z252" s="48">
        <f>SUM(Z242:Z251)</f>
        <v>522</v>
      </c>
    </row>
    <row r="253" spans="1:26" s="65" customFormat="1" ht="15.75" thickTop="1">
      <c r="A253" s="61"/>
      <c r="B253" s="3">
        <v>7225</v>
      </c>
      <c r="C253" s="56" t="s">
        <v>215</v>
      </c>
      <c r="D253" s="56">
        <v>0</v>
      </c>
      <c r="E253" s="56">
        <v>0</v>
      </c>
      <c r="F253" s="56">
        <v>0</v>
      </c>
      <c r="G253" s="56">
        <v>0</v>
      </c>
      <c r="H253" s="59"/>
      <c r="I253" s="59"/>
      <c r="J253" s="59">
        <f t="shared" si="82"/>
        <v>0</v>
      </c>
      <c r="K253" s="56"/>
      <c r="L253" s="56">
        <f aca="true" t="shared" si="105" ref="L253:L276">D253+F253</f>
        <v>0</v>
      </c>
      <c r="M253" s="56">
        <f aca="true" t="shared" si="106" ref="M253:M276">E253+G253</f>
        <v>0</v>
      </c>
      <c r="N253" s="56">
        <f t="shared" si="84"/>
        <v>0</v>
      </c>
      <c r="O253" s="62"/>
      <c r="P253" s="63">
        <f>D253+F253+H253+O253</f>
        <v>0</v>
      </c>
      <c r="Q253" s="63" t="e">
        <f>E253+G253+I253+#REF!</f>
        <v>#REF!</v>
      </c>
      <c r="R253" s="63" t="e">
        <f>N253+J253+#REF!</f>
        <v>#REF!</v>
      </c>
      <c r="S253" s="64"/>
      <c r="T253" s="64"/>
      <c r="U253" s="64"/>
      <c r="X253" s="66"/>
      <c r="Y253" s="66"/>
      <c r="Z253" s="67">
        <f aca="true" t="shared" si="107" ref="Z253:Z276">+X253+Y253</f>
        <v>0</v>
      </c>
    </row>
    <row r="254" spans="2:26" ht="15">
      <c r="B254" s="3">
        <v>7299</v>
      </c>
      <c r="C254" s="42" t="s">
        <v>216</v>
      </c>
      <c r="D254" s="43">
        <v>0</v>
      </c>
      <c r="E254" s="43">
        <v>0</v>
      </c>
      <c r="F254" s="43">
        <v>0</v>
      </c>
      <c r="G254" s="43">
        <v>0</v>
      </c>
      <c r="H254" s="44"/>
      <c r="I254" s="44"/>
      <c r="J254" s="44">
        <f t="shared" si="82"/>
        <v>0</v>
      </c>
      <c r="K254" s="43"/>
      <c r="L254" s="43">
        <f t="shared" si="105"/>
        <v>0</v>
      </c>
      <c r="M254" s="43">
        <f t="shared" si="106"/>
        <v>0</v>
      </c>
      <c r="N254" s="43">
        <f t="shared" si="84"/>
        <v>0</v>
      </c>
      <c r="O254" s="43"/>
      <c r="P254" s="36"/>
      <c r="Q254" s="36"/>
      <c r="R254" s="36"/>
      <c r="X254" s="36"/>
      <c r="Y254" s="36"/>
      <c r="Z254" s="37">
        <f t="shared" si="107"/>
        <v>0</v>
      </c>
    </row>
    <row r="255" spans="2:26" ht="15.75">
      <c r="B255" s="3">
        <v>7301</v>
      </c>
      <c r="C255" s="2" t="s">
        <v>217</v>
      </c>
      <c r="D255" s="2">
        <v>0</v>
      </c>
      <c r="E255" s="2">
        <v>0</v>
      </c>
      <c r="F255" s="2">
        <v>0</v>
      </c>
      <c r="G255" s="2">
        <v>0</v>
      </c>
      <c r="H255" s="1"/>
      <c r="I255" s="1"/>
      <c r="J255" s="1">
        <f t="shared" si="82"/>
        <v>0</v>
      </c>
      <c r="K255" s="2"/>
      <c r="L255" s="2">
        <f t="shared" si="105"/>
        <v>0</v>
      </c>
      <c r="M255" s="2">
        <f t="shared" si="106"/>
        <v>0</v>
      </c>
      <c r="N255" s="2">
        <f t="shared" si="84"/>
        <v>0</v>
      </c>
      <c r="O255" s="2"/>
      <c r="P255" s="50">
        <f>D255+F255+H255+O255</f>
        <v>0</v>
      </c>
      <c r="Q255" s="50" t="e">
        <f>E255+G255+I255+#REF!</f>
        <v>#REF!</v>
      </c>
      <c r="R255" s="50" t="e">
        <f>N255+J255+#REF!</f>
        <v>#REF!</v>
      </c>
      <c r="S255" s="23"/>
      <c r="T255" s="23"/>
      <c r="U255" s="23"/>
      <c r="X255" s="36"/>
      <c r="Y255" s="36"/>
      <c r="Z255" s="37">
        <f t="shared" si="107"/>
        <v>0</v>
      </c>
    </row>
    <row r="256" spans="2:26" ht="15.75">
      <c r="B256" s="3">
        <v>7302</v>
      </c>
      <c r="C256" s="2" t="s">
        <v>218</v>
      </c>
      <c r="D256" s="2">
        <v>0</v>
      </c>
      <c r="E256" s="2">
        <v>0</v>
      </c>
      <c r="F256" s="2">
        <v>0</v>
      </c>
      <c r="G256" s="2">
        <v>0</v>
      </c>
      <c r="H256" s="1"/>
      <c r="I256" s="1"/>
      <c r="J256" s="1">
        <f t="shared" si="82"/>
        <v>0</v>
      </c>
      <c r="K256" s="2"/>
      <c r="L256" s="2">
        <f t="shared" si="105"/>
        <v>0</v>
      </c>
      <c r="M256" s="2">
        <f t="shared" si="106"/>
        <v>0</v>
      </c>
      <c r="N256" s="2">
        <f t="shared" si="84"/>
        <v>0</v>
      </c>
      <c r="O256" s="2"/>
      <c r="P256" s="50">
        <f>D256+F256+H256+O256</f>
        <v>0</v>
      </c>
      <c r="Q256" s="50" t="e">
        <f>E256+G256+I256+#REF!</f>
        <v>#REF!</v>
      </c>
      <c r="R256" s="50" t="e">
        <f>N256+J256+#REF!</f>
        <v>#REF!</v>
      </c>
      <c r="S256" s="23"/>
      <c r="T256" s="23"/>
      <c r="U256" s="23"/>
      <c r="X256" s="36"/>
      <c r="Y256" s="36"/>
      <c r="Z256" s="37">
        <f t="shared" si="107"/>
        <v>0</v>
      </c>
    </row>
    <row r="257" spans="2:26" ht="15.75">
      <c r="B257" s="3">
        <v>7303</v>
      </c>
      <c r="C257" s="2" t="s">
        <v>219</v>
      </c>
      <c r="D257" s="2">
        <v>70</v>
      </c>
      <c r="E257" s="2">
        <v>0</v>
      </c>
      <c r="F257" s="2">
        <v>94</v>
      </c>
      <c r="G257" s="2">
        <v>0</v>
      </c>
      <c r="H257" s="1">
        <v>108</v>
      </c>
      <c r="I257" s="1"/>
      <c r="J257" s="1">
        <f t="shared" si="82"/>
        <v>108</v>
      </c>
      <c r="K257" s="2"/>
      <c r="L257" s="2">
        <f t="shared" si="105"/>
        <v>164</v>
      </c>
      <c r="M257" s="2">
        <f t="shared" si="106"/>
        <v>0</v>
      </c>
      <c r="N257" s="2">
        <f t="shared" si="84"/>
        <v>164</v>
      </c>
      <c r="O257" s="2">
        <f>183+170</f>
        <v>353</v>
      </c>
      <c r="P257" s="50">
        <f>D257+F257+H257+O257</f>
        <v>625</v>
      </c>
      <c r="Q257" s="50" t="e">
        <f>E257+G257+I257+#REF!</f>
        <v>#REF!</v>
      </c>
      <c r="R257" s="50" t="e">
        <f>N257+J257+#REF!</f>
        <v>#REF!</v>
      </c>
      <c r="S257" s="23"/>
      <c r="T257" s="23"/>
      <c r="U257" s="23"/>
      <c r="X257" s="36">
        <v>38</v>
      </c>
      <c r="Y257" s="36"/>
      <c r="Z257" s="37">
        <f t="shared" si="107"/>
        <v>38</v>
      </c>
    </row>
    <row r="258" spans="2:26" ht="15.75">
      <c r="B258" s="3">
        <v>7304</v>
      </c>
      <c r="C258" s="2" t="s">
        <v>220</v>
      </c>
      <c r="D258" s="2">
        <v>0</v>
      </c>
      <c r="E258" s="2">
        <v>0</v>
      </c>
      <c r="F258" s="2">
        <v>0</v>
      </c>
      <c r="G258" s="2">
        <v>0</v>
      </c>
      <c r="H258" s="1"/>
      <c r="I258" s="1"/>
      <c r="J258" s="1">
        <f t="shared" si="82"/>
        <v>0</v>
      </c>
      <c r="K258" s="2"/>
      <c r="L258" s="2">
        <f t="shared" si="105"/>
        <v>0</v>
      </c>
      <c r="M258" s="2">
        <f t="shared" si="106"/>
        <v>0</v>
      </c>
      <c r="N258" s="2">
        <f t="shared" si="84"/>
        <v>0</v>
      </c>
      <c r="O258" s="2"/>
      <c r="P258" s="50">
        <f>D258+F258+H258+O258</f>
        <v>0</v>
      </c>
      <c r="Q258" s="50" t="e">
        <f>E258+G258+I258+#REF!</f>
        <v>#REF!</v>
      </c>
      <c r="R258" s="50" t="e">
        <f>N258+J258+#REF!</f>
        <v>#REF!</v>
      </c>
      <c r="S258" s="23"/>
      <c r="T258" s="23"/>
      <c r="U258" s="23"/>
      <c r="X258" s="36"/>
      <c r="Y258" s="36"/>
      <c r="Z258" s="37">
        <f t="shared" si="107"/>
        <v>0</v>
      </c>
    </row>
    <row r="259" spans="2:26" ht="15.75">
      <c r="B259" s="3">
        <v>7305</v>
      </c>
      <c r="C259" s="2" t="s">
        <v>221</v>
      </c>
      <c r="D259" s="2">
        <v>0</v>
      </c>
      <c r="E259" s="2">
        <v>0</v>
      </c>
      <c r="F259" s="2">
        <v>0</v>
      </c>
      <c r="G259" s="2">
        <v>0</v>
      </c>
      <c r="H259" s="1"/>
      <c r="I259" s="1"/>
      <c r="J259" s="1">
        <f t="shared" si="82"/>
        <v>0</v>
      </c>
      <c r="K259" s="2"/>
      <c r="L259" s="2">
        <f t="shared" si="105"/>
        <v>0</v>
      </c>
      <c r="M259" s="2">
        <f t="shared" si="106"/>
        <v>0</v>
      </c>
      <c r="N259" s="2">
        <f t="shared" si="84"/>
        <v>0</v>
      </c>
      <c r="O259" s="2"/>
      <c r="P259" s="50">
        <f>D259+F259+H259+O259</f>
        <v>0</v>
      </c>
      <c r="Q259" s="50" t="e">
        <f>E259+G259+I259+#REF!</f>
        <v>#REF!</v>
      </c>
      <c r="R259" s="50" t="e">
        <f>N259+J259+#REF!</f>
        <v>#REF!</v>
      </c>
      <c r="S259" s="23"/>
      <c r="T259" s="23"/>
      <c r="U259" s="23"/>
      <c r="X259" s="36"/>
      <c r="Y259" s="36"/>
      <c r="Z259" s="37">
        <f t="shared" si="107"/>
        <v>0</v>
      </c>
    </row>
    <row r="260" spans="2:26" ht="15.75">
      <c r="B260" s="3">
        <v>7306</v>
      </c>
      <c r="C260" s="2" t="s">
        <v>222</v>
      </c>
      <c r="D260" s="2">
        <v>0</v>
      </c>
      <c r="E260" s="2">
        <v>0</v>
      </c>
      <c r="F260" s="2">
        <v>0</v>
      </c>
      <c r="G260" s="2">
        <v>0</v>
      </c>
      <c r="H260" s="1"/>
      <c r="I260" s="1"/>
      <c r="J260" s="1">
        <f t="shared" si="82"/>
        <v>0</v>
      </c>
      <c r="K260" s="2"/>
      <c r="L260" s="2">
        <f t="shared" si="105"/>
        <v>0</v>
      </c>
      <c r="M260" s="2">
        <f t="shared" si="106"/>
        <v>0</v>
      </c>
      <c r="N260" s="2">
        <f t="shared" si="84"/>
        <v>0</v>
      </c>
      <c r="O260" s="2"/>
      <c r="P260" s="50">
        <f>D260+F260+H260+O260</f>
        <v>0</v>
      </c>
      <c r="Q260" s="50" t="e">
        <f>E260+G260+I260+#REF!</f>
        <v>#REF!</v>
      </c>
      <c r="R260" s="50" t="e">
        <f>N260+J260+#REF!</f>
        <v>#REF!</v>
      </c>
      <c r="S260" s="23"/>
      <c r="T260" s="23"/>
      <c r="U260" s="23"/>
      <c r="X260" s="36"/>
      <c r="Y260" s="36"/>
      <c r="Z260" s="37">
        <f t="shared" si="107"/>
        <v>0</v>
      </c>
    </row>
    <row r="261" spans="2:26" ht="15.75">
      <c r="B261" s="3">
        <v>7307</v>
      </c>
      <c r="C261" s="2" t="s">
        <v>223</v>
      </c>
      <c r="D261" s="2">
        <v>0</v>
      </c>
      <c r="E261" s="2">
        <v>0</v>
      </c>
      <c r="F261" s="2">
        <v>0</v>
      </c>
      <c r="G261" s="2">
        <v>0</v>
      </c>
      <c r="H261" s="1"/>
      <c r="I261" s="1"/>
      <c r="J261" s="1">
        <f t="shared" si="82"/>
        <v>0</v>
      </c>
      <c r="K261" s="2"/>
      <c r="L261" s="2">
        <f t="shared" si="105"/>
        <v>0</v>
      </c>
      <c r="M261" s="2">
        <f t="shared" si="106"/>
        <v>0</v>
      </c>
      <c r="N261" s="2">
        <f t="shared" si="84"/>
        <v>0</v>
      </c>
      <c r="O261" s="2"/>
      <c r="P261" s="50">
        <f>D261+F261+H261+O261</f>
        <v>0</v>
      </c>
      <c r="Q261" s="50" t="e">
        <f>E261+G261+I261+#REF!</f>
        <v>#REF!</v>
      </c>
      <c r="R261" s="50" t="e">
        <f>N261+J261+#REF!</f>
        <v>#REF!</v>
      </c>
      <c r="S261" s="23"/>
      <c r="T261" s="23"/>
      <c r="U261" s="23"/>
      <c r="X261" s="36"/>
      <c r="Y261" s="36"/>
      <c r="Z261" s="37">
        <f t="shared" si="107"/>
        <v>0</v>
      </c>
    </row>
    <row r="262" spans="2:26" ht="15.75">
      <c r="B262" s="3">
        <v>7308</v>
      </c>
      <c r="C262" s="2" t="s">
        <v>224</v>
      </c>
      <c r="D262" s="2">
        <v>0</v>
      </c>
      <c r="E262" s="2">
        <v>0</v>
      </c>
      <c r="F262" s="2">
        <v>0</v>
      </c>
      <c r="G262" s="2">
        <v>0</v>
      </c>
      <c r="H262" s="1"/>
      <c r="I262" s="1"/>
      <c r="J262" s="1">
        <f t="shared" si="82"/>
        <v>0</v>
      </c>
      <c r="K262" s="2"/>
      <c r="L262" s="2">
        <f t="shared" si="105"/>
        <v>0</v>
      </c>
      <c r="M262" s="2">
        <f t="shared" si="106"/>
        <v>0</v>
      </c>
      <c r="N262" s="2">
        <f t="shared" si="84"/>
        <v>0</v>
      </c>
      <c r="O262" s="2"/>
      <c r="P262" s="50">
        <f>D262+F262+H262+O262</f>
        <v>0</v>
      </c>
      <c r="Q262" s="50" t="e">
        <f>E262+G262+I262+#REF!</f>
        <v>#REF!</v>
      </c>
      <c r="R262" s="50" t="e">
        <f>N262+J262+#REF!</f>
        <v>#REF!</v>
      </c>
      <c r="S262" s="23"/>
      <c r="T262" s="23"/>
      <c r="U262" s="23"/>
      <c r="X262" s="36"/>
      <c r="Y262" s="36"/>
      <c r="Z262" s="37">
        <f t="shared" si="107"/>
        <v>0</v>
      </c>
    </row>
    <row r="263" spans="2:26" ht="15.75">
      <c r="B263" s="3">
        <v>7309</v>
      </c>
      <c r="C263" s="2" t="s">
        <v>225</v>
      </c>
      <c r="D263" s="2">
        <v>0</v>
      </c>
      <c r="E263" s="2">
        <v>0</v>
      </c>
      <c r="F263" s="2">
        <v>0</v>
      </c>
      <c r="G263" s="2">
        <v>139</v>
      </c>
      <c r="H263" s="1"/>
      <c r="I263" s="1"/>
      <c r="J263" s="1">
        <f t="shared" si="82"/>
        <v>0</v>
      </c>
      <c r="K263" s="2"/>
      <c r="L263" s="2">
        <f t="shared" si="105"/>
        <v>0</v>
      </c>
      <c r="M263" s="2">
        <f t="shared" si="106"/>
        <v>139</v>
      </c>
      <c r="N263" s="2">
        <f t="shared" si="84"/>
        <v>139</v>
      </c>
      <c r="O263" s="2">
        <v>25</v>
      </c>
      <c r="P263" s="50">
        <f>D263+F263+H263+O263</f>
        <v>25</v>
      </c>
      <c r="Q263" s="50" t="e">
        <f>E263+G263+I263+#REF!</f>
        <v>#REF!</v>
      </c>
      <c r="R263" s="50" t="e">
        <f>N263+J263+#REF!</f>
        <v>#REF!</v>
      </c>
      <c r="S263" s="23"/>
      <c r="T263" s="23"/>
      <c r="U263" s="23"/>
      <c r="X263" s="36"/>
      <c r="Y263" s="36">
        <v>70</v>
      </c>
      <c r="Z263" s="37">
        <f t="shared" si="107"/>
        <v>70</v>
      </c>
    </row>
    <row r="264" spans="2:26" ht="15.75">
      <c r="B264" s="3">
        <v>7310</v>
      </c>
      <c r="C264" s="2" t="s">
        <v>226</v>
      </c>
      <c r="D264" s="2">
        <v>0</v>
      </c>
      <c r="E264" s="2">
        <v>0</v>
      </c>
      <c r="F264" s="2">
        <v>0</v>
      </c>
      <c r="G264" s="2">
        <v>0</v>
      </c>
      <c r="H264" s="1"/>
      <c r="I264" s="1"/>
      <c r="J264" s="1">
        <f t="shared" si="82"/>
        <v>0</v>
      </c>
      <c r="K264" s="2"/>
      <c r="L264" s="2">
        <f t="shared" si="105"/>
        <v>0</v>
      </c>
      <c r="M264" s="2">
        <f t="shared" si="106"/>
        <v>0</v>
      </c>
      <c r="N264" s="2">
        <f t="shared" si="84"/>
        <v>0</v>
      </c>
      <c r="O264" s="2"/>
      <c r="P264" s="50">
        <f>D264+F264+H264+O264</f>
        <v>0</v>
      </c>
      <c r="Q264" s="50" t="e">
        <f>E264+G264+I264+#REF!</f>
        <v>#REF!</v>
      </c>
      <c r="R264" s="50" t="e">
        <f>N264+J264+#REF!</f>
        <v>#REF!</v>
      </c>
      <c r="S264" s="23"/>
      <c r="T264" s="23"/>
      <c r="U264" s="23"/>
      <c r="X264" s="36"/>
      <c r="Y264" s="36"/>
      <c r="Z264" s="37">
        <f t="shared" si="107"/>
        <v>0</v>
      </c>
    </row>
    <row r="265" spans="2:26" ht="15.75">
      <c r="B265" s="3">
        <v>7311</v>
      </c>
      <c r="C265" s="2" t="s">
        <v>227</v>
      </c>
      <c r="D265" s="2">
        <v>0</v>
      </c>
      <c r="E265" s="2">
        <v>0</v>
      </c>
      <c r="F265" s="2">
        <v>0</v>
      </c>
      <c r="G265" s="2">
        <v>0</v>
      </c>
      <c r="H265" s="1"/>
      <c r="I265" s="1"/>
      <c r="J265" s="1">
        <f t="shared" si="82"/>
        <v>0</v>
      </c>
      <c r="K265" s="2"/>
      <c r="L265" s="2">
        <f t="shared" si="105"/>
        <v>0</v>
      </c>
      <c r="M265" s="2">
        <f t="shared" si="106"/>
        <v>0</v>
      </c>
      <c r="N265" s="2">
        <f t="shared" si="84"/>
        <v>0</v>
      </c>
      <c r="O265" s="2"/>
      <c r="P265" s="50">
        <f>D265+F265+H265+O265</f>
        <v>0</v>
      </c>
      <c r="Q265" s="50" t="e">
        <f>E265+G265+I265+#REF!</f>
        <v>#REF!</v>
      </c>
      <c r="R265" s="50" t="e">
        <f>N265+J265+#REF!</f>
        <v>#REF!</v>
      </c>
      <c r="S265" s="23"/>
      <c r="T265" s="23"/>
      <c r="U265" s="23"/>
      <c r="X265" s="36"/>
      <c r="Y265" s="36"/>
      <c r="Z265" s="37">
        <f t="shared" si="107"/>
        <v>0</v>
      </c>
    </row>
    <row r="266" spans="2:26" ht="15.75">
      <c r="B266" s="3">
        <v>7312</v>
      </c>
      <c r="C266" s="2" t="s">
        <v>228</v>
      </c>
      <c r="D266" s="2">
        <v>0</v>
      </c>
      <c r="E266" s="2">
        <v>0</v>
      </c>
      <c r="F266" s="2">
        <v>0</v>
      </c>
      <c r="G266" s="2">
        <v>0</v>
      </c>
      <c r="H266" s="1"/>
      <c r="I266" s="1"/>
      <c r="J266" s="1">
        <f t="shared" si="82"/>
        <v>0</v>
      </c>
      <c r="K266" s="2"/>
      <c r="L266" s="2">
        <f t="shared" si="105"/>
        <v>0</v>
      </c>
      <c r="M266" s="2">
        <f t="shared" si="106"/>
        <v>0</v>
      </c>
      <c r="N266" s="2">
        <f t="shared" si="84"/>
        <v>0</v>
      </c>
      <c r="O266" s="2"/>
      <c r="P266" s="50">
        <f>D266+F266+H266+O266</f>
        <v>0</v>
      </c>
      <c r="Q266" s="50" t="e">
        <f>E266+G266+I266+#REF!</f>
        <v>#REF!</v>
      </c>
      <c r="R266" s="50" t="e">
        <f>N266+J266+#REF!</f>
        <v>#REF!</v>
      </c>
      <c r="S266" s="23"/>
      <c r="T266" s="23"/>
      <c r="U266" s="23"/>
      <c r="X266" s="36"/>
      <c r="Y266" s="36"/>
      <c r="Z266" s="37">
        <f t="shared" si="107"/>
        <v>0</v>
      </c>
    </row>
    <row r="267" spans="2:26" ht="15.75">
      <c r="B267" s="3">
        <v>7313</v>
      </c>
      <c r="C267" s="2" t="s">
        <v>229</v>
      </c>
      <c r="D267" s="2">
        <v>0</v>
      </c>
      <c r="E267" s="2">
        <v>0</v>
      </c>
      <c r="F267" s="2">
        <v>0</v>
      </c>
      <c r="G267" s="2">
        <v>0</v>
      </c>
      <c r="H267" s="1"/>
      <c r="I267" s="1"/>
      <c r="J267" s="1">
        <f t="shared" si="82"/>
        <v>0</v>
      </c>
      <c r="K267" s="2"/>
      <c r="L267" s="2">
        <f t="shared" si="105"/>
        <v>0</v>
      </c>
      <c r="M267" s="2">
        <f t="shared" si="106"/>
        <v>0</v>
      </c>
      <c r="N267" s="2">
        <f t="shared" si="84"/>
        <v>0</v>
      </c>
      <c r="O267" s="2"/>
      <c r="P267" s="50">
        <f>D267+F267+H267+O267</f>
        <v>0</v>
      </c>
      <c r="Q267" s="50" t="e">
        <f>E267+G267+I267+#REF!</f>
        <v>#REF!</v>
      </c>
      <c r="R267" s="50" t="e">
        <f>N267+J267+#REF!</f>
        <v>#REF!</v>
      </c>
      <c r="S267" s="23"/>
      <c r="T267" s="23"/>
      <c r="U267" s="23"/>
      <c r="X267" s="36"/>
      <c r="Y267" s="36"/>
      <c r="Z267" s="37">
        <f t="shared" si="107"/>
        <v>0</v>
      </c>
    </row>
    <row r="268" spans="2:26" ht="15.75">
      <c r="B268" s="3">
        <v>7314</v>
      </c>
      <c r="C268" s="2" t="s">
        <v>230</v>
      </c>
      <c r="D268" s="2">
        <v>0</v>
      </c>
      <c r="E268" s="2">
        <v>0</v>
      </c>
      <c r="F268" s="2">
        <v>0</v>
      </c>
      <c r="G268" s="2">
        <v>0</v>
      </c>
      <c r="H268" s="1"/>
      <c r="I268" s="1"/>
      <c r="J268" s="1">
        <f t="shared" si="82"/>
        <v>0</v>
      </c>
      <c r="K268" s="2"/>
      <c r="L268" s="2">
        <f t="shared" si="105"/>
        <v>0</v>
      </c>
      <c r="M268" s="2">
        <f t="shared" si="106"/>
        <v>0</v>
      </c>
      <c r="N268" s="2">
        <f t="shared" si="84"/>
        <v>0</v>
      </c>
      <c r="O268" s="2"/>
      <c r="P268" s="50">
        <f>D268+F268+H268+O268</f>
        <v>0</v>
      </c>
      <c r="Q268" s="50" t="e">
        <f>E268+G268+I268+#REF!</f>
        <v>#REF!</v>
      </c>
      <c r="R268" s="50" t="e">
        <f>N268+J268+#REF!</f>
        <v>#REF!</v>
      </c>
      <c r="S268" s="23"/>
      <c r="T268" s="23"/>
      <c r="U268" s="23"/>
      <c r="X268" s="36"/>
      <c r="Y268" s="36"/>
      <c r="Z268" s="37">
        <f t="shared" si="107"/>
        <v>0</v>
      </c>
    </row>
    <row r="269" spans="2:26" ht="15.75">
      <c r="B269" s="3">
        <v>7315</v>
      </c>
      <c r="C269" s="2" t="s">
        <v>231</v>
      </c>
      <c r="D269" s="2">
        <v>0</v>
      </c>
      <c r="E269" s="2">
        <v>0</v>
      </c>
      <c r="F269" s="2">
        <v>0</v>
      </c>
      <c r="G269" s="2">
        <v>0</v>
      </c>
      <c r="H269" s="1"/>
      <c r="I269" s="1"/>
      <c r="J269" s="1">
        <f t="shared" si="82"/>
        <v>0</v>
      </c>
      <c r="K269" s="2"/>
      <c r="L269" s="2">
        <f t="shared" si="105"/>
        <v>0</v>
      </c>
      <c r="M269" s="2">
        <f t="shared" si="106"/>
        <v>0</v>
      </c>
      <c r="N269" s="2">
        <f t="shared" si="84"/>
        <v>0</v>
      </c>
      <c r="O269" s="2"/>
      <c r="P269" s="50">
        <f>D269+F269+H269+O269</f>
        <v>0</v>
      </c>
      <c r="Q269" s="50" t="e">
        <f>E269+G269+I269+#REF!</f>
        <v>#REF!</v>
      </c>
      <c r="R269" s="50" t="e">
        <f>N269+J269+#REF!</f>
        <v>#REF!</v>
      </c>
      <c r="S269" s="23"/>
      <c r="T269" s="23"/>
      <c r="U269" s="23"/>
      <c r="X269" s="36"/>
      <c r="Y269" s="36"/>
      <c r="Z269" s="37">
        <f t="shared" si="107"/>
        <v>0</v>
      </c>
    </row>
    <row r="270" spans="2:26" ht="15.75">
      <c r="B270" s="3">
        <v>7316</v>
      </c>
      <c r="C270" s="2" t="s">
        <v>232</v>
      </c>
      <c r="D270" s="2">
        <v>0</v>
      </c>
      <c r="E270" s="2">
        <v>0</v>
      </c>
      <c r="F270" s="2">
        <v>0</v>
      </c>
      <c r="G270" s="2">
        <v>0</v>
      </c>
      <c r="H270" s="1"/>
      <c r="I270" s="1"/>
      <c r="J270" s="1">
        <f aca="true" t="shared" si="108" ref="J270:J328">+H270+I270</f>
        <v>0</v>
      </c>
      <c r="K270" s="2"/>
      <c r="L270" s="2">
        <f t="shared" si="105"/>
        <v>0</v>
      </c>
      <c r="M270" s="2">
        <f t="shared" si="106"/>
        <v>0</v>
      </c>
      <c r="N270" s="2">
        <f aca="true" t="shared" si="109" ref="N270:N330">L270+M270</f>
        <v>0</v>
      </c>
      <c r="O270" s="2"/>
      <c r="P270" s="50">
        <f>D270+F270+H270+O270</f>
        <v>0</v>
      </c>
      <c r="Q270" s="50" t="e">
        <f>E270+G270+I270+#REF!</f>
        <v>#REF!</v>
      </c>
      <c r="R270" s="50" t="e">
        <f>N270+J270+#REF!</f>
        <v>#REF!</v>
      </c>
      <c r="S270" s="23"/>
      <c r="T270" s="23"/>
      <c r="U270" s="23"/>
      <c r="X270" s="36"/>
      <c r="Y270" s="36"/>
      <c r="Z270" s="37">
        <f t="shared" si="107"/>
        <v>0</v>
      </c>
    </row>
    <row r="271" spans="2:26" ht="15.75">
      <c r="B271" s="3">
        <v>7317</v>
      </c>
      <c r="C271" s="2" t="s">
        <v>233</v>
      </c>
      <c r="D271" s="2">
        <v>0</v>
      </c>
      <c r="E271" s="2">
        <v>0</v>
      </c>
      <c r="F271" s="2">
        <v>0</v>
      </c>
      <c r="G271" s="2">
        <v>0</v>
      </c>
      <c r="H271" s="1"/>
      <c r="I271" s="1"/>
      <c r="J271" s="1">
        <f t="shared" si="108"/>
        <v>0</v>
      </c>
      <c r="K271" s="2"/>
      <c r="L271" s="2">
        <f t="shared" si="105"/>
        <v>0</v>
      </c>
      <c r="M271" s="2">
        <f t="shared" si="106"/>
        <v>0</v>
      </c>
      <c r="N271" s="2">
        <f t="shared" si="109"/>
        <v>0</v>
      </c>
      <c r="O271" s="2"/>
      <c r="P271" s="50">
        <f>D271+F271+H271+O271</f>
        <v>0</v>
      </c>
      <c r="Q271" s="50" t="e">
        <f>E271+G271+I271+#REF!</f>
        <v>#REF!</v>
      </c>
      <c r="R271" s="50" t="e">
        <f>N271+J271+#REF!</f>
        <v>#REF!</v>
      </c>
      <c r="S271" s="23"/>
      <c r="T271" s="23"/>
      <c r="U271" s="23"/>
      <c r="X271" s="36"/>
      <c r="Y271" s="36"/>
      <c r="Z271" s="37">
        <f t="shared" si="107"/>
        <v>0</v>
      </c>
    </row>
    <row r="272" spans="2:26" ht="15.75">
      <c r="B272" s="3">
        <v>7318</v>
      </c>
      <c r="C272" s="2" t="s">
        <v>234</v>
      </c>
      <c r="D272" s="2">
        <v>0</v>
      </c>
      <c r="E272" s="2">
        <v>0</v>
      </c>
      <c r="F272" s="2">
        <v>68</v>
      </c>
      <c r="G272" s="2">
        <v>0</v>
      </c>
      <c r="H272" s="1">
        <v>67</v>
      </c>
      <c r="I272" s="1"/>
      <c r="J272" s="1">
        <f t="shared" si="108"/>
        <v>67</v>
      </c>
      <c r="K272" s="2"/>
      <c r="L272" s="2">
        <f t="shared" si="105"/>
        <v>68</v>
      </c>
      <c r="M272" s="2">
        <f t="shared" si="106"/>
        <v>0</v>
      </c>
      <c r="N272" s="2">
        <f t="shared" si="109"/>
        <v>68</v>
      </c>
      <c r="O272" s="2">
        <v>0</v>
      </c>
      <c r="P272" s="50">
        <f>D272+F272+H272+O272</f>
        <v>135</v>
      </c>
      <c r="Q272" s="50" t="e">
        <f>E272+G272+I272+#REF!</f>
        <v>#REF!</v>
      </c>
      <c r="R272" s="50" t="e">
        <f>N272+J272+#REF!</f>
        <v>#REF!</v>
      </c>
      <c r="S272" s="23"/>
      <c r="T272" s="23"/>
      <c r="U272" s="23"/>
      <c r="X272" s="36"/>
      <c r="Y272" s="36"/>
      <c r="Z272" s="37">
        <f t="shared" si="107"/>
        <v>0</v>
      </c>
    </row>
    <row r="273" spans="2:26" ht="15.75">
      <c r="B273" s="3">
        <v>7319</v>
      </c>
      <c r="C273" s="2" t="s">
        <v>235</v>
      </c>
      <c r="D273" s="2">
        <v>233</v>
      </c>
      <c r="E273" s="2">
        <v>0</v>
      </c>
      <c r="F273" s="2">
        <v>191</v>
      </c>
      <c r="G273" s="2">
        <v>0</v>
      </c>
      <c r="H273" s="1">
        <v>61</v>
      </c>
      <c r="I273" s="1"/>
      <c r="J273" s="1">
        <f t="shared" si="108"/>
        <v>61</v>
      </c>
      <c r="K273" s="2"/>
      <c r="L273" s="2">
        <f t="shared" si="105"/>
        <v>424</v>
      </c>
      <c r="M273" s="2">
        <f t="shared" si="106"/>
        <v>0</v>
      </c>
      <c r="N273" s="2">
        <f t="shared" si="109"/>
        <v>424</v>
      </c>
      <c r="O273" s="2">
        <v>124</v>
      </c>
      <c r="P273" s="50">
        <f>D273+F273+H273+O273</f>
        <v>609</v>
      </c>
      <c r="Q273" s="50" t="e">
        <f>E273+G273+I273+#REF!</f>
        <v>#REF!</v>
      </c>
      <c r="R273" s="50" t="e">
        <f>N273+J273+#REF!</f>
        <v>#REF!</v>
      </c>
      <c r="S273" s="23"/>
      <c r="T273" s="23"/>
      <c r="U273" s="23"/>
      <c r="X273" s="36">
        <v>75</v>
      </c>
      <c r="Y273" s="36"/>
      <c r="Z273" s="37">
        <f t="shared" si="107"/>
        <v>75</v>
      </c>
    </row>
    <row r="274" spans="2:26" ht="15.75">
      <c r="B274" s="3">
        <v>7320</v>
      </c>
      <c r="C274" s="2" t="s">
        <v>236</v>
      </c>
      <c r="D274" s="2">
        <v>0</v>
      </c>
      <c r="E274" s="2">
        <v>0</v>
      </c>
      <c r="F274" s="2">
        <v>0</v>
      </c>
      <c r="G274" s="2">
        <v>0</v>
      </c>
      <c r="H274" s="1"/>
      <c r="I274" s="1"/>
      <c r="J274" s="1">
        <f t="shared" si="108"/>
        <v>0</v>
      </c>
      <c r="K274" s="2"/>
      <c r="L274" s="2">
        <f t="shared" si="105"/>
        <v>0</v>
      </c>
      <c r="M274" s="2">
        <f t="shared" si="106"/>
        <v>0</v>
      </c>
      <c r="N274" s="2">
        <f t="shared" si="109"/>
        <v>0</v>
      </c>
      <c r="O274" s="2"/>
      <c r="P274" s="50">
        <f>D274+F274+H274+O274</f>
        <v>0</v>
      </c>
      <c r="Q274" s="50" t="e">
        <f>E274+G274+I274+#REF!</f>
        <v>#REF!</v>
      </c>
      <c r="R274" s="50" t="e">
        <f>N274+J274+#REF!</f>
        <v>#REF!</v>
      </c>
      <c r="S274" s="23"/>
      <c r="T274" s="23"/>
      <c r="U274" s="23"/>
      <c r="X274" s="36"/>
      <c r="Y274" s="36"/>
      <c r="Z274" s="37">
        <f t="shared" si="107"/>
        <v>0</v>
      </c>
    </row>
    <row r="275" spans="2:26" ht="15.75">
      <c r="B275" s="3">
        <v>7321</v>
      </c>
      <c r="C275" s="2" t="s">
        <v>237</v>
      </c>
      <c r="D275" s="2">
        <v>0</v>
      </c>
      <c r="E275" s="2">
        <v>0</v>
      </c>
      <c r="F275" s="2">
        <v>0</v>
      </c>
      <c r="G275" s="2">
        <v>0</v>
      </c>
      <c r="H275" s="1"/>
      <c r="I275" s="1"/>
      <c r="J275" s="1">
        <f t="shared" si="108"/>
        <v>0</v>
      </c>
      <c r="K275" s="2"/>
      <c r="L275" s="2">
        <f t="shared" si="105"/>
        <v>0</v>
      </c>
      <c r="M275" s="2">
        <f t="shared" si="106"/>
        <v>0</v>
      </c>
      <c r="N275" s="2">
        <f t="shared" si="109"/>
        <v>0</v>
      </c>
      <c r="O275" s="2"/>
      <c r="P275" s="50">
        <f>D275+F275+H275+O275</f>
        <v>0</v>
      </c>
      <c r="Q275" s="50" t="e">
        <f>E275+G275+I275+#REF!</f>
        <v>#REF!</v>
      </c>
      <c r="R275" s="50" t="e">
        <f>N275+J275+#REF!</f>
        <v>#REF!</v>
      </c>
      <c r="S275" s="23"/>
      <c r="T275" s="23"/>
      <c r="U275" s="23"/>
      <c r="X275" s="36"/>
      <c r="Y275" s="36"/>
      <c r="Z275" s="37">
        <f t="shared" si="107"/>
        <v>0</v>
      </c>
    </row>
    <row r="276" spans="2:26" ht="15.75">
      <c r="B276" s="3">
        <v>7322</v>
      </c>
      <c r="C276" s="2" t="s">
        <v>238</v>
      </c>
      <c r="D276" s="2">
        <v>0</v>
      </c>
      <c r="E276" s="2">
        <v>0</v>
      </c>
      <c r="F276" s="2">
        <v>0</v>
      </c>
      <c r="G276" s="2">
        <v>0</v>
      </c>
      <c r="H276" s="1"/>
      <c r="I276" s="1"/>
      <c r="J276" s="1">
        <f t="shared" si="108"/>
        <v>0</v>
      </c>
      <c r="K276" s="2"/>
      <c r="L276" s="2">
        <f t="shared" si="105"/>
        <v>0</v>
      </c>
      <c r="M276" s="2">
        <f t="shared" si="106"/>
        <v>0</v>
      </c>
      <c r="N276" s="2">
        <f t="shared" si="109"/>
        <v>0</v>
      </c>
      <c r="O276" s="2"/>
      <c r="P276" s="50">
        <f>D276+F276+H276+O276</f>
        <v>0</v>
      </c>
      <c r="Q276" s="50" t="e">
        <f>E276+G276+I276+#REF!</f>
        <v>#REF!</v>
      </c>
      <c r="R276" s="50" t="e">
        <f>N276+J276+#REF!</f>
        <v>#REF!</v>
      </c>
      <c r="S276" s="23"/>
      <c r="T276" s="23"/>
      <c r="U276" s="23"/>
      <c r="X276" s="36"/>
      <c r="Y276" s="36"/>
      <c r="Z276" s="37">
        <f t="shared" si="107"/>
        <v>0</v>
      </c>
    </row>
    <row r="277" spans="1:26" ht="16.5" thickBot="1">
      <c r="A277" s="7">
        <f>SUM(A255:A276)</f>
        <v>0</v>
      </c>
      <c r="B277" s="3">
        <f>SUM(B255:B276)</f>
        <v>160853</v>
      </c>
      <c r="C277" s="43"/>
      <c r="D277" s="43">
        <f aca="true" t="shared" si="110" ref="D277:N277">SUM(D255:D276)</f>
        <v>303</v>
      </c>
      <c r="E277" s="43">
        <f t="shared" si="110"/>
        <v>0</v>
      </c>
      <c r="F277" s="43">
        <f t="shared" si="110"/>
        <v>353</v>
      </c>
      <c r="G277" s="43">
        <f t="shared" si="110"/>
        <v>139</v>
      </c>
      <c r="H277" s="47">
        <f>SUM(H255:H276)</f>
        <v>236</v>
      </c>
      <c r="I277" s="47">
        <f>SUM(I255:I276)</f>
        <v>0</v>
      </c>
      <c r="J277" s="47">
        <f>SUM(J255:J276)</f>
        <v>236</v>
      </c>
      <c r="K277" s="43"/>
      <c r="L277" s="43">
        <f t="shared" si="110"/>
        <v>656</v>
      </c>
      <c r="M277" s="43">
        <f t="shared" si="110"/>
        <v>139</v>
      </c>
      <c r="N277" s="43">
        <f t="shared" si="110"/>
        <v>795</v>
      </c>
      <c r="O277" s="47">
        <f aca="true" t="shared" si="111" ref="O277:R277">SUM(O255:O276)</f>
        <v>502</v>
      </c>
      <c r="P277" s="49">
        <f t="shared" si="111"/>
        <v>1394</v>
      </c>
      <c r="Q277" s="48" t="e">
        <f t="shared" si="111"/>
        <v>#REF!</v>
      </c>
      <c r="R277" s="48" t="e">
        <f t="shared" si="111"/>
        <v>#REF!</v>
      </c>
      <c r="S277" s="8" t="e">
        <f>P277+Q277</f>
        <v>#REF!</v>
      </c>
      <c r="X277" s="49">
        <f>SUM(X255:X276)</f>
        <v>113</v>
      </c>
      <c r="Y277" s="48">
        <f>SUM(Y255:Y276)</f>
        <v>70</v>
      </c>
      <c r="Z277" s="48">
        <f>SUM(Z255:Z276)</f>
        <v>183</v>
      </c>
    </row>
    <row r="278" spans="2:26" ht="15.75" thickTop="1">
      <c r="B278" s="3">
        <v>7399</v>
      </c>
      <c r="C278" s="42" t="s">
        <v>239</v>
      </c>
      <c r="D278" s="43">
        <v>0</v>
      </c>
      <c r="E278" s="43">
        <v>0</v>
      </c>
      <c r="F278" s="43">
        <v>0</v>
      </c>
      <c r="G278" s="43">
        <v>0</v>
      </c>
      <c r="H278" s="44"/>
      <c r="I278" s="44"/>
      <c r="J278" s="44">
        <f t="shared" si="108"/>
        <v>0</v>
      </c>
      <c r="K278" s="43"/>
      <c r="L278" s="43">
        <f aca="true" t="shared" si="112" ref="L278:L289">D278+F278</f>
        <v>0</v>
      </c>
      <c r="M278" s="43">
        <f aca="true" t="shared" si="113" ref="M278:M289">E278+G278</f>
        <v>0</v>
      </c>
      <c r="N278" s="43">
        <f t="shared" si="109"/>
        <v>0</v>
      </c>
      <c r="O278" s="43"/>
      <c r="P278" s="32"/>
      <c r="Q278" s="32"/>
      <c r="R278" s="32"/>
      <c r="X278" s="32"/>
      <c r="Y278" s="32"/>
      <c r="Z278" s="33">
        <f aca="true" t="shared" si="114" ref="Z278:Z289">+X278+Y278</f>
        <v>0</v>
      </c>
    </row>
    <row r="279" spans="2:26" ht="15.75">
      <c r="B279" s="3">
        <v>7401</v>
      </c>
      <c r="C279" s="2" t="s">
        <v>240</v>
      </c>
      <c r="D279" s="2">
        <v>0</v>
      </c>
      <c r="E279" s="2">
        <v>70</v>
      </c>
      <c r="F279" s="2">
        <v>0</v>
      </c>
      <c r="G279" s="2">
        <v>0</v>
      </c>
      <c r="H279" s="1"/>
      <c r="I279" s="1">
        <v>250</v>
      </c>
      <c r="J279" s="1">
        <f t="shared" si="108"/>
        <v>250</v>
      </c>
      <c r="K279" s="2"/>
      <c r="L279" s="2">
        <f t="shared" si="112"/>
        <v>0</v>
      </c>
      <c r="M279" s="2">
        <f t="shared" si="113"/>
        <v>70</v>
      </c>
      <c r="N279" s="2">
        <f t="shared" si="109"/>
        <v>70</v>
      </c>
      <c r="O279" s="2"/>
      <c r="P279" s="50">
        <f>D279+F279+H279+O279</f>
        <v>0</v>
      </c>
      <c r="Q279" s="50" t="e">
        <f>E279+G279+I279+#REF!</f>
        <v>#REF!</v>
      </c>
      <c r="R279" s="50" t="e">
        <f>N279+J279+#REF!</f>
        <v>#REF!</v>
      </c>
      <c r="S279" s="23"/>
      <c r="T279" s="23"/>
      <c r="U279" s="23"/>
      <c r="X279" s="36"/>
      <c r="Y279" s="36">
        <v>200</v>
      </c>
      <c r="Z279" s="37">
        <f t="shared" si="114"/>
        <v>200</v>
      </c>
    </row>
    <row r="280" spans="2:26" ht="15.75">
      <c r="B280" s="3">
        <v>7402</v>
      </c>
      <c r="C280" s="2" t="s">
        <v>241</v>
      </c>
      <c r="D280" s="2">
        <v>0</v>
      </c>
      <c r="E280" s="2">
        <v>0</v>
      </c>
      <c r="F280" s="2">
        <v>0</v>
      </c>
      <c r="G280" s="2">
        <v>250</v>
      </c>
      <c r="H280" s="1"/>
      <c r="I280" s="1"/>
      <c r="J280" s="1">
        <f t="shared" si="108"/>
        <v>0</v>
      </c>
      <c r="K280" s="2"/>
      <c r="L280" s="2">
        <f t="shared" si="112"/>
        <v>0</v>
      </c>
      <c r="M280" s="2">
        <f t="shared" si="113"/>
        <v>250</v>
      </c>
      <c r="N280" s="2">
        <f t="shared" si="109"/>
        <v>250</v>
      </c>
      <c r="O280" s="2"/>
      <c r="P280" s="50">
        <f>D280+F280+H280+O280</f>
        <v>0</v>
      </c>
      <c r="Q280" s="50" t="e">
        <f>E280+G280+I280+#REF!</f>
        <v>#REF!</v>
      </c>
      <c r="R280" s="50" t="e">
        <f>N280+J280+#REF!</f>
        <v>#REF!</v>
      </c>
      <c r="S280" s="23"/>
      <c r="T280" s="23"/>
      <c r="U280" s="23"/>
      <c r="X280" s="36"/>
      <c r="Y280" s="36">
        <v>90</v>
      </c>
      <c r="Z280" s="37">
        <f t="shared" si="114"/>
        <v>90</v>
      </c>
    </row>
    <row r="281" spans="2:26" ht="15.75">
      <c r="B281" s="3">
        <v>7403</v>
      </c>
      <c r="C281" s="2" t="s">
        <v>242</v>
      </c>
      <c r="D281" s="2">
        <v>0</v>
      </c>
      <c r="E281" s="2">
        <v>0</v>
      </c>
      <c r="F281" s="2">
        <v>0</v>
      </c>
      <c r="G281" s="2">
        <v>0</v>
      </c>
      <c r="H281" s="1"/>
      <c r="I281" s="1"/>
      <c r="J281" s="1">
        <f t="shared" si="108"/>
        <v>0</v>
      </c>
      <c r="K281" s="2"/>
      <c r="L281" s="2">
        <f t="shared" si="112"/>
        <v>0</v>
      </c>
      <c r="M281" s="2">
        <f t="shared" si="113"/>
        <v>0</v>
      </c>
      <c r="N281" s="2">
        <f t="shared" si="109"/>
        <v>0</v>
      </c>
      <c r="O281" s="2">
        <v>270</v>
      </c>
      <c r="P281" s="50">
        <f>D281+F281+H281+O281</f>
        <v>270</v>
      </c>
      <c r="Q281" s="50" t="e">
        <f>E281+G281+I281+#REF!</f>
        <v>#REF!</v>
      </c>
      <c r="R281" s="50" t="e">
        <f>N281+J281+#REF!</f>
        <v>#REF!</v>
      </c>
      <c r="S281" s="23"/>
      <c r="T281" s="23"/>
      <c r="U281" s="23"/>
      <c r="X281" s="36"/>
      <c r="Y281" s="36"/>
      <c r="Z281" s="37">
        <f t="shared" si="114"/>
        <v>0</v>
      </c>
    </row>
    <row r="282" spans="2:26" ht="15.75">
      <c r="B282" s="3">
        <v>7404</v>
      </c>
      <c r="C282" s="2" t="s">
        <v>243</v>
      </c>
      <c r="D282" s="2">
        <v>591</v>
      </c>
      <c r="E282" s="2">
        <v>750</v>
      </c>
      <c r="F282" s="2">
        <v>1665</v>
      </c>
      <c r="G282" s="2">
        <v>430</v>
      </c>
      <c r="H282" s="1"/>
      <c r="I282" s="1">
        <v>870</v>
      </c>
      <c r="J282" s="1">
        <f t="shared" si="108"/>
        <v>870</v>
      </c>
      <c r="K282" s="2"/>
      <c r="L282" s="2">
        <f t="shared" si="112"/>
        <v>2256</v>
      </c>
      <c r="M282" s="2">
        <f t="shared" si="113"/>
        <v>1180</v>
      </c>
      <c r="N282" s="2">
        <f t="shared" si="109"/>
        <v>3436</v>
      </c>
      <c r="O282" s="2">
        <f>812+495</f>
        <v>1307</v>
      </c>
      <c r="P282" s="50">
        <f>D282+F282+H282+O282</f>
        <v>3563</v>
      </c>
      <c r="Q282" s="50" t="e">
        <f>E282+G282+I282+#REF!</f>
        <v>#REF!</v>
      </c>
      <c r="R282" s="50" t="e">
        <f>N282+J282+#REF!</f>
        <v>#REF!</v>
      </c>
      <c r="S282" s="23"/>
      <c r="T282" s="23"/>
      <c r="U282" s="23"/>
      <c r="X282" s="36"/>
      <c r="Y282" s="36">
        <v>860</v>
      </c>
      <c r="Z282" s="37">
        <f t="shared" si="114"/>
        <v>860</v>
      </c>
    </row>
    <row r="283" spans="2:26" ht="15.75">
      <c r="B283" s="3">
        <v>7405</v>
      </c>
      <c r="C283" s="2" t="s">
        <v>244</v>
      </c>
      <c r="D283" s="2">
        <v>0</v>
      </c>
      <c r="E283" s="2">
        <v>90</v>
      </c>
      <c r="F283" s="2">
        <v>0</v>
      </c>
      <c r="G283" s="2">
        <f>240-90</f>
        <v>150</v>
      </c>
      <c r="H283" s="1"/>
      <c r="I283" s="1"/>
      <c r="J283" s="1">
        <f t="shared" si="108"/>
        <v>0</v>
      </c>
      <c r="K283" s="2"/>
      <c r="L283" s="2">
        <f t="shared" si="112"/>
        <v>0</v>
      </c>
      <c r="M283" s="2">
        <f t="shared" si="113"/>
        <v>240</v>
      </c>
      <c r="N283" s="2">
        <f t="shared" si="109"/>
        <v>240</v>
      </c>
      <c r="O283" s="2"/>
      <c r="P283" s="50">
        <f>D283+F283+H283+O283</f>
        <v>0</v>
      </c>
      <c r="Q283" s="50" t="e">
        <f>E283+G283+I283+#REF!</f>
        <v>#REF!</v>
      </c>
      <c r="R283" s="50" t="e">
        <f>N283+J283+#REF!</f>
        <v>#REF!</v>
      </c>
      <c r="S283" s="23"/>
      <c r="T283" s="23"/>
      <c r="U283" s="23"/>
      <c r="X283" s="36">
        <v>106</v>
      </c>
      <c r="Y283" s="36">
        <v>480</v>
      </c>
      <c r="Z283" s="45">
        <f t="shared" si="114"/>
        <v>586</v>
      </c>
    </row>
    <row r="284" spans="2:26" ht="15.75">
      <c r="B284" s="3">
        <v>7406</v>
      </c>
      <c r="C284" s="2" t="s">
        <v>245</v>
      </c>
      <c r="D284" s="2">
        <v>0</v>
      </c>
      <c r="E284" s="2">
        <v>0</v>
      </c>
      <c r="F284" s="2">
        <v>0</v>
      </c>
      <c r="G284" s="2">
        <v>150</v>
      </c>
      <c r="H284" s="1"/>
      <c r="I284" s="1"/>
      <c r="J284" s="1">
        <f t="shared" si="108"/>
        <v>0</v>
      </c>
      <c r="K284" s="2"/>
      <c r="L284" s="2">
        <f t="shared" si="112"/>
        <v>0</v>
      </c>
      <c r="M284" s="2">
        <f t="shared" si="113"/>
        <v>150</v>
      </c>
      <c r="N284" s="2">
        <f t="shared" si="109"/>
        <v>150</v>
      </c>
      <c r="O284" s="2"/>
      <c r="P284" s="50">
        <f>D284+F284+H284+O284</f>
        <v>0</v>
      </c>
      <c r="Q284" s="50" t="e">
        <f>E284+G284+I284+#REF!</f>
        <v>#REF!</v>
      </c>
      <c r="R284" s="50" t="e">
        <f>N284+J284+#REF!</f>
        <v>#REF!</v>
      </c>
      <c r="S284" s="23"/>
      <c r="T284" s="23"/>
      <c r="U284" s="23"/>
      <c r="X284" s="36"/>
      <c r="Y284" s="36">
        <v>290</v>
      </c>
      <c r="Z284" s="37">
        <f t="shared" si="114"/>
        <v>290</v>
      </c>
    </row>
    <row r="285" spans="2:26" ht="15.75">
      <c r="B285" s="3">
        <v>7407</v>
      </c>
      <c r="C285" s="2" t="s">
        <v>246</v>
      </c>
      <c r="D285" s="2">
        <v>0</v>
      </c>
      <c r="E285" s="2">
        <v>0</v>
      </c>
      <c r="F285" s="2">
        <v>0</v>
      </c>
      <c r="G285" s="2">
        <v>170</v>
      </c>
      <c r="H285" s="1"/>
      <c r="I285" s="1">
        <v>100</v>
      </c>
      <c r="J285" s="1">
        <f t="shared" si="108"/>
        <v>100</v>
      </c>
      <c r="K285" s="2"/>
      <c r="L285" s="2">
        <f t="shared" si="112"/>
        <v>0</v>
      </c>
      <c r="M285" s="2">
        <f t="shared" si="113"/>
        <v>170</v>
      </c>
      <c r="N285" s="2">
        <f t="shared" si="109"/>
        <v>170</v>
      </c>
      <c r="O285" s="2"/>
      <c r="P285" s="50">
        <f>D285+F285+H285+O285</f>
        <v>0</v>
      </c>
      <c r="Q285" s="50" t="e">
        <f>E285+G285+I285+#REF!</f>
        <v>#REF!</v>
      </c>
      <c r="R285" s="50" t="e">
        <f>N285+J285+#REF!</f>
        <v>#REF!</v>
      </c>
      <c r="S285" s="23"/>
      <c r="T285" s="23"/>
      <c r="U285" s="23"/>
      <c r="X285" s="36"/>
      <c r="Y285" s="36">
        <v>60</v>
      </c>
      <c r="Z285" s="37">
        <f t="shared" si="114"/>
        <v>60</v>
      </c>
    </row>
    <row r="286" spans="2:26" ht="15.75">
      <c r="B286" s="3">
        <v>7408</v>
      </c>
      <c r="C286" s="2" t="s">
        <v>247</v>
      </c>
      <c r="D286" s="2">
        <v>0</v>
      </c>
      <c r="E286" s="2">
        <v>210</v>
      </c>
      <c r="F286" s="2">
        <v>0</v>
      </c>
      <c r="G286" s="2">
        <v>90</v>
      </c>
      <c r="H286" s="1"/>
      <c r="I286" s="1"/>
      <c r="J286" s="1">
        <f t="shared" si="108"/>
        <v>0</v>
      </c>
      <c r="K286" s="2"/>
      <c r="L286" s="2">
        <f t="shared" si="112"/>
        <v>0</v>
      </c>
      <c r="M286" s="2">
        <f t="shared" si="113"/>
        <v>300</v>
      </c>
      <c r="N286" s="2">
        <f t="shared" si="109"/>
        <v>300</v>
      </c>
      <c r="O286" s="2"/>
      <c r="P286" s="50">
        <f>D286+F286+H286+O286</f>
        <v>0</v>
      </c>
      <c r="Q286" s="50" t="e">
        <f>E286+G286+I286+#REF!</f>
        <v>#REF!</v>
      </c>
      <c r="R286" s="50" t="e">
        <f>N286+J286+#REF!</f>
        <v>#REF!</v>
      </c>
      <c r="S286" s="23" t="s">
        <v>324</v>
      </c>
      <c r="T286" s="23"/>
      <c r="U286" s="23"/>
      <c r="X286" s="36"/>
      <c r="Y286" s="36">
        <f>230+260</f>
        <v>490</v>
      </c>
      <c r="Z286" s="37">
        <f t="shared" si="114"/>
        <v>490</v>
      </c>
    </row>
    <row r="287" spans="2:26" ht="15.75">
      <c r="B287" s="3">
        <v>7409</v>
      </c>
      <c r="C287" s="2" t="s">
        <v>248</v>
      </c>
      <c r="D287" s="2">
        <v>269</v>
      </c>
      <c r="E287" s="2">
        <v>0</v>
      </c>
      <c r="F287" s="2">
        <v>257</v>
      </c>
      <c r="G287" s="2">
        <v>510</v>
      </c>
      <c r="H287" s="1">
        <v>318</v>
      </c>
      <c r="I287" s="1">
        <v>150</v>
      </c>
      <c r="J287" s="1">
        <f t="shared" si="108"/>
        <v>468</v>
      </c>
      <c r="K287" s="2"/>
      <c r="L287" s="2">
        <f t="shared" si="112"/>
        <v>526</v>
      </c>
      <c r="M287" s="2">
        <f t="shared" si="113"/>
        <v>510</v>
      </c>
      <c r="N287" s="2">
        <f t="shared" si="109"/>
        <v>1036</v>
      </c>
      <c r="O287" s="1">
        <f>69+68</f>
        <v>137</v>
      </c>
      <c r="P287" s="50">
        <f>D287+F287+H287+O287</f>
        <v>981</v>
      </c>
      <c r="Q287" s="50" t="e">
        <f>E287+G287+I287+#REF!</f>
        <v>#REF!</v>
      </c>
      <c r="R287" s="50" t="e">
        <f>N287+J287+#REF!</f>
        <v>#REF!</v>
      </c>
      <c r="S287" s="23"/>
      <c r="T287" s="23"/>
      <c r="U287" s="23"/>
      <c r="X287" s="36">
        <v>394</v>
      </c>
      <c r="Y287" s="36">
        <v>410</v>
      </c>
      <c r="Z287" s="37">
        <f t="shared" si="114"/>
        <v>804</v>
      </c>
    </row>
    <row r="288" spans="2:26" ht="15.75">
      <c r="B288" s="3">
        <v>7410</v>
      </c>
      <c r="C288" s="2" t="s">
        <v>249</v>
      </c>
      <c r="D288" s="2">
        <v>0</v>
      </c>
      <c r="E288" s="2">
        <v>0</v>
      </c>
      <c r="F288" s="2">
        <v>946</v>
      </c>
      <c r="G288" s="2">
        <v>0</v>
      </c>
      <c r="H288" s="1">
        <v>395</v>
      </c>
      <c r="I288" s="1"/>
      <c r="J288" s="1">
        <f t="shared" si="108"/>
        <v>395</v>
      </c>
      <c r="K288" s="2"/>
      <c r="L288" s="2">
        <f t="shared" si="112"/>
        <v>946</v>
      </c>
      <c r="M288" s="2">
        <f t="shared" si="113"/>
        <v>0</v>
      </c>
      <c r="N288" s="2">
        <f t="shared" si="109"/>
        <v>946</v>
      </c>
      <c r="O288" s="2">
        <f>94+377</f>
        <v>471</v>
      </c>
      <c r="P288" s="50">
        <f>D288+F288+H288+O288</f>
        <v>1812</v>
      </c>
      <c r="Q288" s="50" t="e">
        <f>E288+G288+I288+#REF!</f>
        <v>#REF!</v>
      </c>
      <c r="R288" s="50" t="e">
        <f>N288+J288+#REF!</f>
        <v>#REF!</v>
      </c>
      <c r="S288" s="23"/>
      <c r="T288" s="23"/>
      <c r="U288" s="23"/>
      <c r="X288" s="36">
        <v>711</v>
      </c>
      <c r="Y288" s="36"/>
      <c r="Z288" s="37">
        <f t="shared" si="114"/>
        <v>711</v>
      </c>
    </row>
    <row r="289" spans="2:26" ht="15.75">
      <c r="B289" s="3">
        <v>7411</v>
      </c>
      <c r="C289" s="2" t="s">
        <v>250</v>
      </c>
      <c r="D289" s="2">
        <v>0</v>
      </c>
      <c r="E289" s="2">
        <v>0</v>
      </c>
      <c r="F289" s="2">
        <v>0</v>
      </c>
      <c r="G289" s="2">
        <v>0</v>
      </c>
      <c r="H289" s="1"/>
      <c r="I289" s="1"/>
      <c r="J289" s="1">
        <f t="shared" si="108"/>
        <v>0</v>
      </c>
      <c r="K289" s="2"/>
      <c r="L289" s="2">
        <f t="shared" si="112"/>
        <v>0</v>
      </c>
      <c r="M289" s="2">
        <f t="shared" si="113"/>
        <v>0</v>
      </c>
      <c r="N289" s="2">
        <f t="shared" si="109"/>
        <v>0</v>
      </c>
      <c r="O289" s="2"/>
      <c r="P289" s="50">
        <f>D289+F289+H289+O289</f>
        <v>0</v>
      </c>
      <c r="Q289" s="50" t="e">
        <f>E289+G289+I289+#REF!</f>
        <v>#REF!</v>
      </c>
      <c r="R289" s="50" t="e">
        <f>N289+J289+#REF!</f>
        <v>#REF!</v>
      </c>
      <c r="S289" s="23" t="s">
        <v>318</v>
      </c>
      <c r="T289" s="23"/>
      <c r="U289" s="23"/>
      <c r="X289" s="36"/>
      <c r="Y289" s="36">
        <f>1420+760</f>
        <v>2180</v>
      </c>
      <c r="Z289" s="37">
        <f t="shared" si="114"/>
        <v>2180</v>
      </c>
    </row>
    <row r="290" spans="1:26" ht="16.5" thickBot="1">
      <c r="A290" s="7">
        <f>SUM(A279:A289)</f>
        <v>0</v>
      </c>
      <c r="B290" s="3">
        <f>SUM(B279:B289)</f>
        <v>81466</v>
      </c>
      <c r="C290" s="43"/>
      <c r="D290" s="43">
        <f aca="true" t="shared" si="115" ref="D290:N290">SUM(D279:D289)</f>
        <v>860</v>
      </c>
      <c r="E290" s="43">
        <f t="shared" si="115"/>
        <v>1120</v>
      </c>
      <c r="F290" s="43">
        <f t="shared" si="115"/>
        <v>2868</v>
      </c>
      <c r="G290" s="43">
        <f t="shared" si="115"/>
        <v>1750</v>
      </c>
      <c r="H290" s="47">
        <f>SUM(H279:H289)</f>
        <v>713</v>
      </c>
      <c r="I290" s="47">
        <f>SUM(I279:I289)</f>
        <v>1370</v>
      </c>
      <c r="J290" s="47">
        <f>SUM(J279:J289)</f>
        <v>2083</v>
      </c>
      <c r="K290" s="43"/>
      <c r="L290" s="43">
        <f t="shared" si="115"/>
        <v>3728</v>
      </c>
      <c r="M290" s="43">
        <f t="shared" si="115"/>
        <v>2870</v>
      </c>
      <c r="N290" s="43">
        <f t="shared" si="115"/>
        <v>6598</v>
      </c>
      <c r="O290" s="47">
        <f aca="true" t="shared" si="116" ref="O290:R290">SUM(O279:O289)</f>
        <v>2185</v>
      </c>
      <c r="P290" s="49">
        <f t="shared" si="116"/>
        <v>6626</v>
      </c>
      <c r="Q290" s="48" t="e">
        <f t="shared" si="116"/>
        <v>#REF!</v>
      </c>
      <c r="R290" s="48" t="e">
        <f t="shared" si="116"/>
        <v>#REF!</v>
      </c>
      <c r="S290" s="8" t="e">
        <f>P290+Q290</f>
        <v>#REF!</v>
      </c>
      <c r="X290" s="49">
        <f>SUM(X279:X289)</f>
        <v>1211</v>
      </c>
      <c r="Y290" s="48">
        <f>SUM(Y279:Y289)</f>
        <v>5060</v>
      </c>
      <c r="Z290" s="48">
        <f>SUM(Z279:Z289)</f>
        <v>6271</v>
      </c>
    </row>
    <row r="291" spans="2:26" ht="15.75" thickTop="1">
      <c r="B291" s="3">
        <v>7499</v>
      </c>
      <c r="C291" s="42" t="s">
        <v>251</v>
      </c>
      <c r="D291" s="43">
        <v>0</v>
      </c>
      <c r="E291" s="43">
        <v>0</v>
      </c>
      <c r="F291" s="43">
        <v>0</v>
      </c>
      <c r="G291" s="43">
        <v>0</v>
      </c>
      <c r="H291" s="44"/>
      <c r="I291" s="44"/>
      <c r="J291" s="44">
        <f t="shared" si="108"/>
        <v>0</v>
      </c>
      <c r="K291" s="43"/>
      <c r="L291" s="43">
        <f aca="true" t="shared" si="117" ref="L291:M296">D291+F291</f>
        <v>0</v>
      </c>
      <c r="M291" s="43">
        <f t="shared" si="117"/>
        <v>0</v>
      </c>
      <c r="N291" s="43">
        <f t="shared" si="109"/>
        <v>0</v>
      </c>
      <c r="O291" s="43"/>
      <c r="P291" s="32"/>
      <c r="Q291" s="32"/>
      <c r="R291" s="32"/>
      <c r="X291" s="32"/>
      <c r="Y291" s="32"/>
      <c r="Z291" s="33">
        <f aca="true" t="shared" si="118" ref="Z291:Z296">+X291+Y291</f>
        <v>0</v>
      </c>
    </row>
    <row r="292" spans="2:26" ht="15.75">
      <c r="B292" s="3">
        <v>7501</v>
      </c>
      <c r="C292" s="2" t="s">
        <v>252</v>
      </c>
      <c r="D292" s="2">
        <v>0</v>
      </c>
      <c r="E292" s="2">
        <v>0</v>
      </c>
      <c r="F292" s="2">
        <v>0</v>
      </c>
      <c r="G292" s="2">
        <v>0</v>
      </c>
      <c r="H292" s="1"/>
      <c r="I292" s="1"/>
      <c r="J292" s="1">
        <f t="shared" si="108"/>
        <v>0</v>
      </c>
      <c r="K292" s="2"/>
      <c r="L292" s="2">
        <f t="shared" si="117"/>
        <v>0</v>
      </c>
      <c r="M292" s="2">
        <f t="shared" si="117"/>
        <v>0</v>
      </c>
      <c r="N292" s="2">
        <f t="shared" si="109"/>
        <v>0</v>
      </c>
      <c r="O292" s="2"/>
      <c r="P292" s="37">
        <f>D292+F292+H292+O292</f>
        <v>0</v>
      </c>
      <c r="Q292" s="37" t="e">
        <f>E292+G292+I292+#REF!</f>
        <v>#REF!</v>
      </c>
      <c r="R292" s="37" t="e">
        <f>N292+J292+#REF!</f>
        <v>#REF!</v>
      </c>
      <c r="X292" s="36"/>
      <c r="Y292" s="36"/>
      <c r="Z292" s="37">
        <f t="shared" si="118"/>
        <v>0</v>
      </c>
    </row>
    <row r="293" spans="2:26" ht="15.75">
      <c r="B293" s="3">
        <v>7502</v>
      </c>
      <c r="C293" s="2" t="s">
        <v>253</v>
      </c>
      <c r="D293" s="2">
        <v>0</v>
      </c>
      <c r="E293" s="2">
        <v>0</v>
      </c>
      <c r="F293" s="2">
        <v>0</v>
      </c>
      <c r="G293" s="2">
        <v>0</v>
      </c>
      <c r="H293" s="1"/>
      <c r="I293" s="1"/>
      <c r="J293" s="1">
        <f t="shared" si="108"/>
        <v>0</v>
      </c>
      <c r="K293" s="2"/>
      <c r="L293" s="2">
        <f t="shared" si="117"/>
        <v>0</v>
      </c>
      <c r="M293" s="2">
        <f t="shared" si="117"/>
        <v>0</v>
      </c>
      <c r="N293" s="2">
        <f t="shared" si="109"/>
        <v>0</v>
      </c>
      <c r="O293" s="2"/>
      <c r="P293" s="37">
        <f>D293+F293+H293+O293</f>
        <v>0</v>
      </c>
      <c r="Q293" s="37" t="e">
        <f>E293+G293+I293+#REF!</f>
        <v>#REF!</v>
      </c>
      <c r="R293" s="37" t="e">
        <f>N293+J293+#REF!</f>
        <v>#REF!</v>
      </c>
      <c r="X293" s="36"/>
      <c r="Y293" s="36"/>
      <c r="Z293" s="37">
        <f t="shared" si="118"/>
        <v>0</v>
      </c>
    </row>
    <row r="294" spans="2:26" ht="15.75">
      <c r="B294" s="3">
        <v>7503</v>
      </c>
      <c r="C294" s="2" t="s">
        <v>254</v>
      </c>
      <c r="D294" s="2">
        <v>0</v>
      </c>
      <c r="E294" s="2">
        <v>0</v>
      </c>
      <c r="F294" s="2">
        <v>0</v>
      </c>
      <c r="G294" s="2">
        <v>0</v>
      </c>
      <c r="H294" s="1"/>
      <c r="I294" s="1"/>
      <c r="J294" s="1">
        <f t="shared" si="108"/>
        <v>0</v>
      </c>
      <c r="K294" s="2"/>
      <c r="L294" s="2">
        <f t="shared" si="117"/>
        <v>0</v>
      </c>
      <c r="M294" s="2">
        <f t="shared" si="117"/>
        <v>0</v>
      </c>
      <c r="N294" s="2">
        <f t="shared" si="109"/>
        <v>0</v>
      </c>
      <c r="O294" s="2"/>
      <c r="P294" s="37">
        <f>D294+F294+H294+O294</f>
        <v>0</v>
      </c>
      <c r="Q294" s="37" t="e">
        <f>E294+G294+I294+#REF!</f>
        <v>#REF!</v>
      </c>
      <c r="R294" s="37" t="e">
        <f>N294+J294+#REF!</f>
        <v>#REF!</v>
      </c>
      <c r="X294" s="36"/>
      <c r="Y294" s="36"/>
      <c r="Z294" s="37">
        <f t="shared" si="118"/>
        <v>0</v>
      </c>
    </row>
    <row r="295" spans="2:26" ht="15.75">
      <c r="B295" s="3">
        <v>7504</v>
      </c>
      <c r="C295" s="2" t="s">
        <v>255</v>
      </c>
      <c r="D295" s="2">
        <v>52</v>
      </c>
      <c r="E295" s="2">
        <v>0</v>
      </c>
      <c r="F295" s="2">
        <v>305</v>
      </c>
      <c r="G295" s="2">
        <v>0</v>
      </c>
      <c r="H295" s="1">
        <v>56</v>
      </c>
      <c r="I295" s="1"/>
      <c r="J295" s="1">
        <f t="shared" si="108"/>
        <v>56</v>
      </c>
      <c r="K295" s="2"/>
      <c r="L295" s="2">
        <f t="shared" si="117"/>
        <v>357</v>
      </c>
      <c r="M295" s="2">
        <f t="shared" si="117"/>
        <v>0</v>
      </c>
      <c r="N295" s="2">
        <f t="shared" si="109"/>
        <v>357</v>
      </c>
      <c r="O295" s="2">
        <v>218</v>
      </c>
      <c r="P295" s="37">
        <f>D295+F295+H295+O295</f>
        <v>631</v>
      </c>
      <c r="Q295" s="37" t="e">
        <f>E295+G295+I295+#REF!</f>
        <v>#REF!</v>
      </c>
      <c r="R295" s="37" t="e">
        <f>N295+J295+#REF!</f>
        <v>#REF!</v>
      </c>
      <c r="S295" s="7" t="s">
        <v>320</v>
      </c>
      <c r="T295" s="7" t="s">
        <v>325</v>
      </c>
      <c r="X295" s="36">
        <v>209</v>
      </c>
      <c r="Y295" s="36">
        <v>209</v>
      </c>
      <c r="Z295" s="37">
        <f t="shared" si="118"/>
        <v>418</v>
      </c>
    </row>
    <row r="296" spans="2:26" ht="15.75">
      <c r="B296" s="3">
        <v>7505</v>
      </c>
      <c r="C296" s="2" t="s">
        <v>256</v>
      </c>
      <c r="D296" s="2">
        <v>548</v>
      </c>
      <c r="E296" s="2">
        <v>0</v>
      </c>
      <c r="F296" s="2">
        <v>633</v>
      </c>
      <c r="G296" s="2">
        <v>0</v>
      </c>
      <c r="H296" s="1">
        <v>609</v>
      </c>
      <c r="I296" s="1"/>
      <c r="J296" s="1">
        <f t="shared" si="108"/>
        <v>609</v>
      </c>
      <c r="K296" s="2"/>
      <c r="L296" s="2">
        <f t="shared" si="117"/>
        <v>1181</v>
      </c>
      <c r="M296" s="2">
        <f t="shared" si="117"/>
        <v>0</v>
      </c>
      <c r="N296" s="2">
        <f t="shared" si="109"/>
        <v>1181</v>
      </c>
      <c r="O296" s="2">
        <f>379+454</f>
        <v>833</v>
      </c>
      <c r="P296" s="37">
        <f>D296+F296+H296+O296</f>
        <v>2623</v>
      </c>
      <c r="Q296" s="37" t="e">
        <f>E296+G296+I296+#REF!</f>
        <v>#REF!</v>
      </c>
      <c r="R296" s="37" t="e">
        <f>N296+J296+#REF!</f>
        <v>#REF!</v>
      </c>
      <c r="X296" s="36">
        <v>335</v>
      </c>
      <c r="Y296" s="36"/>
      <c r="Z296" s="37">
        <f t="shared" si="118"/>
        <v>335</v>
      </c>
    </row>
    <row r="297" spans="1:26" ht="16.5" thickBot="1">
      <c r="A297" s="7">
        <f>SUM(A292:A296)</f>
        <v>0</v>
      </c>
      <c r="B297" s="3">
        <f>SUM(B292:B296)</f>
        <v>37515</v>
      </c>
      <c r="C297" s="43"/>
      <c r="D297" s="43">
        <f aca="true" t="shared" si="119" ref="D297:O297">SUM(D292:D296)</f>
        <v>600</v>
      </c>
      <c r="E297" s="43">
        <f t="shared" si="119"/>
        <v>0</v>
      </c>
      <c r="F297" s="43">
        <f t="shared" si="119"/>
        <v>938</v>
      </c>
      <c r="G297" s="43">
        <f t="shared" si="119"/>
        <v>0</v>
      </c>
      <c r="H297" s="47">
        <f>SUM(H292:H296)</f>
        <v>665</v>
      </c>
      <c r="I297" s="47">
        <f>SUM(I292:I296)</f>
        <v>0</v>
      </c>
      <c r="J297" s="47">
        <f>SUM(J292:J296)</f>
        <v>665</v>
      </c>
      <c r="K297" s="43"/>
      <c r="L297" s="43">
        <f t="shared" si="119"/>
        <v>1538</v>
      </c>
      <c r="M297" s="43">
        <f t="shared" si="119"/>
        <v>0</v>
      </c>
      <c r="N297" s="43">
        <f t="shared" si="119"/>
        <v>1538</v>
      </c>
      <c r="O297" s="47">
        <f t="shared" si="119"/>
        <v>1051</v>
      </c>
      <c r="P297" s="49">
        <f>SUM(P292:P296)</f>
        <v>3254</v>
      </c>
      <c r="Q297" s="48" t="e">
        <f>SUM(Q292:Q296)</f>
        <v>#REF!</v>
      </c>
      <c r="R297" s="48" t="e">
        <f>SUM(R292:R296)</f>
        <v>#REF!</v>
      </c>
      <c r="S297" s="8" t="e">
        <f>P297+Q297</f>
        <v>#REF!</v>
      </c>
      <c r="X297" s="49">
        <f>SUM(X292:X296)</f>
        <v>544</v>
      </c>
      <c r="Y297" s="48">
        <f>SUM(Y292:Y296)</f>
        <v>209</v>
      </c>
      <c r="Z297" s="48">
        <f>SUM(Z292:Z296)</f>
        <v>753</v>
      </c>
    </row>
    <row r="298" spans="2:26" ht="15.75" thickTop="1">
      <c r="B298" s="3">
        <v>7599</v>
      </c>
      <c r="C298" s="42" t="s">
        <v>257</v>
      </c>
      <c r="D298" s="43">
        <v>0</v>
      </c>
      <c r="E298" s="43">
        <v>0</v>
      </c>
      <c r="F298" s="43">
        <v>0</v>
      </c>
      <c r="G298" s="43">
        <v>0</v>
      </c>
      <c r="H298" s="44"/>
      <c r="I298" s="44"/>
      <c r="J298" s="44">
        <f t="shared" si="108"/>
        <v>0</v>
      </c>
      <c r="K298" s="43"/>
      <c r="L298" s="43">
        <f aca="true" t="shared" si="120" ref="L298:L309">D298+F298</f>
        <v>0</v>
      </c>
      <c r="M298" s="43">
        <f aca="true" t="shared" si="121" ref="M298:M309">E298+G298</f>
        <v>0</v>
      </c>
      <c r="N298" s="43">
        <f t="shared" si="109"/>
        <v>0</v>
      </c>
      <c r="O298" s="43"/>
      <c r="P298" s="32"/>
      <c r="Q298" s="32"/>
      <c r="R298" s="32"/>
      <c r="X298" s="32"/>
      <c r="Y298" s="32"/>
      <c r="Z298" s="33">
        <f aca="true" t="shared" si="122" ref="Z298:Z309">+X298+Y298</f>
        <v>0</v>
      </c>
    </row>
    <row r="299" spans="2:26" ht="15.75">
      <c r="B299" s="3">
        <v>7601</v>
      </c>
      <c r="C299" s="2" t="s">
        <v>258</v>
      </c>
      <c r="D299" s="2">
        <v>278</v>
      </c>
      <c r="E299" s="2">
        <v>0</v>
      </c>
      <c r="F299" s="2">
        <v>200</v>
      </c>
      <c r="G299" s="2">
        <v>0</v>
      </c>
      <c r="H299" s="1">
        <v>105</v>
      </c>
      <c r="I299" s="1"/>
      <c r="J299" s="1">
        <f t="shared" si="108"/>
        <v>105</v>
      </c>
      <c r="K299" s="2"/>
      <c r="L299" s="2">
        <f t="shared" si="120"/>
        <v>478</v>
      </c>
      <c r="M299" s="2">
        <f t="shared" si="121"/>
        <v>0</v>
      </c>
      <c r="N299" s="2">
        <f t="shared" si="109"/>
        <v>478</v>
      </c>
      <c r="O299" s="2">
        <f>208+56</f>
        <v>264</v>
      </c>
      <c r="P299" s="37">
        <f>D299+F299+H299+O299</f>
        <v>847</v>
      </c>
      <c r="Q299" s="37" t="e">
        <f>E299+G299+I299+#REF!</f>
        <v>#REF!</v>
      </c>
      <c r="R299" s="37" t="e">
        <f>N299+J299+#REF!</f>
        <v>#REF!</v>
      </c>
      <c r="X299" s="36"/>
      <c r="Y299" s="36"/>
      <c r="Z299" s="37">
        <f t="shared" si="122"/>
        <v>0</v>
      </c>
    </row>
    <row r="300" spans="2:26" ht="15.75">
      <c r="B300" s="3">
        <v>7602</v>
      </c>
      <c r="C300" s="2" t="s">
        <v>259</v>
      </c>
      <c r="D300" s="2">
        <v>0</v>
      </c>
      <c r="E300" s="2">
        <v>0</v>
      </c>
      <c r="F300" s="2">
        <v>0</v>
      </c>
      <c r="G300" s="2">
        <v>0</v>
      </c>
      <c r="H300" s="1"/>
      <c r="I300" s="1"/>
      <c r="J300" s="1">
        <f t="shared" si="108"/>
        <v>0</v>
      </c>
      <c r="K300" s="2"/>
      <c r="L300" s="2">
        <f t="shared" si="120"/>
        <v>0</v>
      </c>
      <c r="M300" s="2">
        <f t="shared" si="121"/>
        <v>0</v>
      </c>
      <c r="N300" s="2">
        <f t="shared" si="109"/>
        <v>0</v>
      </c>
      <c r="O300" s="2"/>
      <c r="P300" s="37">
        <f>D300+F300+H300+O300</f>
        <v>0</v>
      </c>
      <c r="Q300" s="37" t="e">
        <f>E300+G300+I300+#REF!</f>
        <v>#REF!</v>
      </c>
      <c r="R300" s="37" t="e">
        <f>N300+J300+#REF!</f>
        <v>#REF!</v>
      </c>
      <c r="X300" s="36"/>
      <c r="Y300" s="36"/>
      <c r="Z300" s="37">
        <f t="shared" si="122"/>
        <v>0</v>
      </c>
    </row>
    <row r="301" spans="2:26" ht="15.75">
      <c r="B301" s="3">
        <v>7603</v>
      </c>
      <c r="C301" s="2" t="s">
        <v>260</v>
      </c>
      <c r="D301" s="2">
        <v>0</v>
      </c>
      <c r="E301" s="2">
        <v>0</v>
      </c>
      <c r="F301" s="2">
        <v>0</v>
      </c>
      <c r="G301" s="2">
        <v>0</v>
      </c>
      <c r="H301" s="1"/>
      <c r="I301" s="1"/>
      <c r="J301" s="1">
        <f t="shared" si="108"/>
        <v>0</v>
      </c>
      <c r="K301" s="2"/>
      <c r="L301" s="2">
        <f t="shared" si="120"/>
        <v>0</v>
      </c>
      <c r="M301" s="2">
        <f t="shared" si="121"/>
        <v>0</v>
      </c>
      <c r="N301" s="2">
        <f t="shared" si="109"/>
        <v>0</v>
      </c>
      <c r="O301" s="2"/>
      <c r="P301" s="37">
        <f>D301+F301+H301+O301</f>
        <v>0</v>
      </c>
      <c r="Q301" s="37" t="e">
        <f>E301+G301+I301+#REF!</f>
        <v>#REF!</v>
      </c>
      <c r="R301" s="37" t="e">
        <f>N301+J301+#REF!</f>
        <v>#REF!</v>
      </c>
      <c r="X301" s="36"/>
      <c r="Y301" s="36"/>
      <c r="Z301" s="37">
        <f t="shared" si="122"/>
        <v>0</v>
      </c>
    </row>
    <row r="302" spans="2:26" ht="15.75">
      <c r="B302" s="3">
        <v>7604</v>
      </c>
      <c r="C302" s="2" t="s">
        <v>261</v>
      </c>
      <c r="D302" s="2">
        <v>0</v>
      </c>
      <c r="E302" s="2">
        <v>0</v>
      </c>
      <c r="F302" s="2">
        <v>0</v>
      </c>
      <c r="G302" s="2">
        <v>0</v>
      </c>
      <c r="H302" s="1"/>
      <c r="I302" s="1"/>
      <c r="J302" s="1">
        <f t="shared" si="108"/>
        <v>0</v>
      </c>
      <c r="K302" s="2"/>
      <c r="L302" s="2">
        <f t="shared" si="120"/>
        <v>0</v>
      </c>
      <c r="M302" s="2">
        <f t="shared" si="121"/>
        <v>0</v>
      </c>
      <c r="N302" s="2">
        <f t="shared" si="109"/>
        <v>0</v>
      </c>
      <c r="O302" s="2"/>
      <c r="P302" s="37">
        <f>D302+F302+H302+O302</f>
        <v>0</v>
      </c>
      <c r="Q302" s="37" t="e">
        <f>E302+G302+I302+#REF!</f>
        <v>#REF!</v>
      </c>
      <c r="R302" s="37" t="e">
        <f>N302+J302+#REF!</f>
        <v>#REF!</v>
      </c>
      <c r="X302" s="36"/>
      <c r="Y302" s="36"/>
      <c r="Z302" s="37">
        <f t="shared" si="122"/>
        <v>0</v>
      </c>
    </row>
    <row r="303" spans="2:26" ht="15.75">
      <c r="B303" s="3">
        <v>7605</v>
      </c>
      <c r="C303" s="2" t="s">
        <v>262</v>
      </c>
      <c r="D303" s="2">
        <v>121</v>
      </c>
      <c r="E303" s="2">
        <v>0</v>
      </c>
      <c r="F303" s="2">
        <v>209</v>
      </c>
      <c r="G303" s="2">
        <v>0</v>
      </c>
      <c r="H303" s="1"/>
      <c r="I303" s="1"/>
      <c r="J303" s="1">
        <f t="shared" si="108"/>
        <v>0</v>
      </c>
      <c r="K303" s="2"/>
      <c r="L303" s="2">
        <f t="shared" si="120"/>
        <v>330</v>
      </c>
      <c r="M303" s="2">
        <f t="shared" si="121"/>
        <v>0</v>
      </c>
      <c r="N303" s="2">
        <f t="shared" si="109"/>
        <v>330</v>
      </c>
      <c r="O303" s="2">
        <v>70</v>
      </c>
      <c r="P303" s="37">
        <f>D303+F303+H303+O303</f>
        <v>400</v>
      </c>
      <c r="Q303" s="37" t="e">
        <f>E303+G303+I303+#REF!</f>
        <v>#REF!</v>
      </c>
      <c r="R303" s="37" t="e">
        <f>N303+J303+#REF!</f>
        <v>#REF!</v>
      </c>
      <c r="S303" s="7" t="s">
        <v>317</v>
      </c>
      <c r="T303" s="7">
        <v>94</v>
      </c>
      <c r="X303" s="36">
        <v>94</v>
      </c>
      <c r="Y303" s="36"/>
      <c r="Z303" s="37">
        <f t="shared" si="122"/>
        <v>94</v>
      </c>
    </row>
    <row r="304" spans="2:26" ht="15.75">
      <c r="B304" s="3">
        <v>7606</v>
      </c>
      <c r="C304" s="2" t="s">
        <v>263</v>
      </c>
      <c r="D304" s="2">
        <v>0</v>
      </c>
      <c r="E304" s="2">
        <v>0</v>
      </c>
      <c r="F304" s="2">
        <v>50</v>
      </c>
      <c r="G304" s="2">
        <v>0</v>
      </c>
      <c r="H304" s="1">
        <v>102</v>
      </c>
      <c r="I304" s="1"/>
      <c r="J304" s="1">
        <f t="shared" si="108"/>
        <v>102</v>
      </c>
      <c r="K304" s="2"/>
      <c r="L304" s="2">
        <f t="shared" si="120"/>
        <v>50</v>
      </c>
      <c r="M304" s="2">
        <f t="shared" si="121"/>
        <v>0</v>
      </c>
      <c r="N304" s="2">
        <f t="shared" si="109"/>
        <v>50</v>
      </c>
      <c r="O304" s="2">
        <v>100</v>
      </c>
      <c r="P304" s="37">
        <f>D304+F304+H304+O304</f>
        <v>252</v>
      </c>
      <c r="Q304" s="37" t="e">
        <f>E304+G304+I304+#REF!</f>
        <v>#REF!</v>
      </c>
      <c r="R304" s="37" t="e">
        <f>N304+J304+#REF!</f>
        <v>#REF!</v>
      </c>
      <c r="X304" s="36">
        <v>215</v>
      </c>
      <c r="Y304" s="36"/>
      <c r="Z304" s="37">
        <f t="shared" si="122"/>
        <v>215</v>
      </c>
    </row>
    <row r="305" spans="2:26" ht="15.75">
      <c r="B305" s="3">
        <v>7607</v>
      </c>
      <c r="C305" s="2" t="s">
        <v>264</v>
      </c>
      <c r="D305" s="2">
        <v>0</v>
      </c>
      <c r="E305" s="2">
        <v>0</v>
      </c>
      <c r="F305" s="2">
        <v>0</v>
      </c>
      <c r="G305" s="2">
        <v>0</v>
      </c>
      <c r="H305" s="1"/>
      <c r="I305" s="1"/>
      <c r="J305" s="1">
        <f t="shared" si="108"/>
        <v>0</v>
      </c>
      <c r="K305" s="2"/>
      <c r="L305" s="2">
        <f t="shared" si="120"/>
        <v>0</v>
      </c>
      <c r="M305" s="2">
        <f t="shared" si="121"/>
        <v>0</v>
      </c>
      <c r="N305" s="2">
        <f t="shared" si="109"/>
        <v>0</v>
      </c>
      <c r="O305" s="2"/>
      <c r="P305" s="37">
        <f>D305+F305+H305+O305</f>
        <v>0</v>
      </c>
      <c r="Q305" s="37" t="e">
        <f>E305+G305+I305+#REF!</f>
        <v>#REF!</v>
      </c>
      <c r="R305" s="37" t="e">
        <f>N305+J305+#REF!</f>
        <v>#REF!</v>
      </c>
      <c r="X305" s="36"/>
      <c r="Y305" s="36"/>
      <c r="Z305" s="37">
        <f t="shared" si="122"/>
        <v>0</v>
      </c>
    </row>
    <row r="306" spans="2:26" ht="15.75">
      <c r="B306" s="3">
        <v>7608</v>
      </c>
      <c r="C306" s="2" t="s">
        <v>265</v>
      </c>
      <c r="D306" s="2">
        <v>0</v>
      </c>
      <c r="E306" s="2">
        <v>0</v>
      </c>
      <c r="F306" s="2">
        <v>0</v>
      </c>
      <c r="G306" s="2">
        <v>0</v>
      </c>
      <c r="H306" s="1"/>
      <c r="I306" s="1"/>
      <c r="J306" s="1">
        <f t="shared" si="108"/>
        <v>0</v>
      </c>
      <c r="K306" s="2"/>
      <c r="L306" s="2">
        <f t="shared" si="120"/>
        <v>0</v>
      </c>
      <c r="M306" s="2">
        <f t="shared" si="121"/>
        <v>0</v>
      </c>
      <c r="N306" s="2">
        <f t="shared" si="109"/>
        <v>0</v>
      </c>
      <c r="O306" s="2"/>
      <c r="P306" s="37">
        <f>D306+F306+H306+O306</f>
        <v>0</v>
      </c>
      <c r="Q306" s="37" t="e">
        <f>E306+G306+I306+#REF!</f>
        <v>#REF!</v>
      </c>
      <c r="R306" s="37" t="e">
        <f>N306+J306+#REF!</f>
        <v>#REF!</v>
      </c>
      <c r="X306" s="36"/>
      <c r="Y306" s="36"/>
      <c r="Z306" s="37">
        <f t="shared" si="122"/>
        <v>0</v>
      </c>
    </row>
    <row r="307" spans="2:26" ht="15.75">
      <c r="B307" s="3">
        <v>7609</v>
      </c>
      <c r="C307" s="2" t="s">
        <v>266</v>
      </c>
      <c r="D307" s="2">
        <v>0</v>
      </c>
      <c r="E307" s="2">
        <v>0</v>
      </c>
      <c r="F307" s="2">
        <v>0</v>
      </c>
      <c r="G307" s="2">
        <v>0</v>
      </c>
      <c r="H307" s="1"/>
      <c r="I307" s="1"/>
      <c r="J307" s="1">
        <f t="shared" si="108"/>
        <v>0</v>
      </c>
      <c r="K307" s="2"/>
      <c r="L307" s="2">
        <f t="shared" si="120"/>
        <v>0</v>
      </c>
      <c r="M307" s="2">
        <f t="shared" si="121"/>
        <v>0</v>
      </c>
      <c r="N307" s="2">
        <f t="shared" si="109"/>
        <v>0</v>
      </c>
      <c r="O307" s="2"/>
      <c r="P307" s="37">
        <f>D307+F307+H307+O307</f>
        <v>0</v>
      </c>
      <c r="Q307" s="37" t="e">
        <f>E307+G307+I307+#REF!</f>
        <v>#REF!</v>
      </c>
      <c r="R307" s="37" t="e">
        <f>N307+J307+#REF!</f>
        <v>#REF!</v>
      </c>
      <c r="X307" s="36"/>
      <c r="Y307" s="36"/>
      <c r="Z307" s="37">
        <f t="shared" si="122"/>
        <v>0</v>
      </c>
    </row>
    <row r="308" spans="2:26" ht="15.75">
      <c r="B308" s="3">
        <v>7610</v>
      </c>
      <c r="C308" s="2" t="s">
        <v>267</v>
      </c>
      <c r="D308" s="2">
        <v>333</v>
      </c>
      <c r="E308" s="2">
        <v>0</v>
      </c>
      <c r="F308" s="2">
        <v>320</v>
      </c>
      <c r="G308" s="2">
        <v>0</v>
      </c>
      <c r="H308" s="1">
        <v>211</v>
      </c>
      <c r="I308" s="1"/>
      <c r="J308" s="1">
        <f t="shared" si="108"/>
        <v>211</v>
      </c>
      <c r="K308" s="2"/>
      <c r="L308" s="2">
        <f t="shared" si="120"/>
        <v>653</v>
      </c>
      <c r="M308" s="2">
        <f t="shared" si="121"/>
        <v>0</v>
      </c>
      <c r="N308" s="2">
        <f t="shared" si="109"/>
        <v>653</v>
      </c>
      <c r="O308" s="2">
        <v>373</v>
      </c>
      <c r="P308" s="37">
        <f>D308+F308+H308+O308</f>
        <v>1237</v>
      </c>
      <c r="Q308" s="37" t="e">
        <f>E308+G308+I308+#REF!</f>
        <v>#REF!</v>
      </c>
      <c r="R308" s="37" t="e">
        <f>N308+J308+#REF!</f>
        <v>#REF!</v>
      </c>
      <c r="X308" s="36">
        <v>78</v>
      </c>
      <c r="Y308" s="36"/>
      <c r="Z308" s="37">
        <f t="shared" si="122"/>
        <v>78</v>
      </c>
    </row>
    <row r="309" spans="1:26" s="65" customFormat="1" ht="15.75">
      <c r="A309" s="61"/>
      <c r="B309" s="3">
        <v>7611</v>
      </c>
      <c r="C309" s="2" t="s">
        <v>268</v>
      </c>
      <c r="D309" s="2">
        <v>245</v>
      </c>
      <c r="E309" s="2">
        <v>0</v>
      </c>
      <c r="F309" s="2">
        <v>930</v>
      </c>
      <c r="G309" s="2">
        <v>0</v>
      </c>
      <c r="H309" s="1"/>
      <c r="I309" s="1"/>
      <c r="J309" s="1">
        <f t="shared" si="108"/>
        <v>0</v>
      </c>
      <c r="K309" s="2"/>
      <c r="L309" s="2">
        <f t="shared" si="120"/>
        <v>1175</v>
      </c>
      <c r="M309" s="2">
        <f t="shared" si="121"/>
        <v>0</v>
      </c>
      <c r="N309" s="2">
        <f t="shared" si="109"/>
        <v>1175</v>
      </c>
      <c r="O309" s="2">
        <v>82</v>
      </c>
      <c r="P309" s="37">
        <f>D309+F309+H309+O309</f>
        <v>1257</v>
      </c>
      <c r="Q309" s="37" t="e">
        <f>E309+G309+I309+#REF!</f>
        <v>#REF!</v>
      </c>
      <c r="R309" s="37" t="e">
        <f>N309+J309+#REF!</f>
        <v>#REF!</v>
      </c>
      <c r="X309" s="51">
        <v>499</v>
      </c>
      <c r="Y309" s="51"/>
      <c r="Z309" s="37">
        <f t="shared" si="122"/>
        <v>499</v>
      </c>
    </row>
    <row r="310" spans="1:26" ht="16.5" thickBot="1">
      <c r="A310" s="7">
        <f>SUM(A299:A309)</f>
        <v>0</v>
      </c>
      <c r="B310" s="3">
        <f>SUM(B299:B309)</f>
        <v>83666</v>
      </c>
      <c r="C310" s="43"/>
      <c r="D310" s="43">
        <f aca="true" t="shared" si="123" ref="D310:N310">SUM(D299:D309)</f>
        <v>977</v>
      </c>
      <c r="E310" s="43">
        <f t="shared" si="123"/>
        <v>0</v>
      </c>
      <c r="F310" s="43">
        <f t="shared" si="123"/>
        <v>1709</v>
      </c>
      <c r="G310" s="43">
        <f t="shared" si="123"/>
        <v>0</v>
      </c>
      <c r="H310" s="47">
        <f>SUM(H299:H309)</f>
        <v>418</v>
      </c>
      <c r="I310" s="47">
        <f>SUM(I299:I309)</f>
        <v>0</v>
      </c>
      <c r="J310" s="47">
        <f>SUM(J299:J309)</f>
        <v>418</v>
      </c>
      <c r="K310" s="43"/>
      <c r="L310" s="43">
        <f t="shared" si="123"/>
        <v>2686</v>
      </c>
      <c r="M310" s="43">
        <f t="shared" si="123"/>
        <v>0</v>
      </c>
      <c r="N310" s="43">
        <f t="shared" si="123"/>
        <v>2686</v>
      </c>
      <c r="O310" s="47">
        <f aca="true" t="shared" si="124" ref="O310:R310">SUM(O299:O309)</f>
        <v>889</v>
      </c>
      <c r="P310" s="49">
        <f t="shared" si="124"/>
        <v>3993</v>
      </c>
      <c r="Q310" s="48" t="e">
        <f t="shared" si="124"/>
        <v>#REF!</v>
      </c>
      <c r="R310" s="48" t="e">
        <f t="shared" si="124"/>
        <v>#REF!</v>
      </c>
      <c r="S310" s="8" t="e">
        <f>P310+Q310</f>
        <v>#REF!</v>
      </c>
      <c r="X310" s="49">
        <f>SUM(X299:X309)</f>
        <v>886</v>
      </c>
      <c r="Y310" s="48">
        <f>SUM(Y299:Y309)</f>
        <v>0</v>
      </c>
      <c r="Z310" s="48">
        <f>SUM(Z299:Z309)</f>
        <v>886</v>
      </c>
    </row>
    <row r="311" spans="2:26" ht="15.75" thickTop="1">
      <c r="B311" s="3">
        <v>7699</v>
      </c>
      <c r="C311" s="42" t="s">
        <v>269</v>
      </c>
      <c r="D311" s="43">
        <v>0</v>
      </c>
      <c r="E311" s="43">
        <v>0</v>
      </c>
      <c r="F311" s="43">
        <v>0</v>
      </c>
      <c r="G311" s="43">
        <v>0</v>
      </c>
      <c r="H311" s="44"/>
      <c r="I311" s="44"/>
      <c r="J311" s="44">
        <f t="shared" si="108"/>
        <v>0</v>
      </c>
      <c r="K311" s="43"/>
      <c r="L311" s="43">
        <f aca="true" t="shared" si="125" ref="L311:L321">D311+F311</f>
        <v>0</v>
      </c>
      <c r="M311" s="43">
        <f aca="true" t="shared" si="126" ref="M311:M321">E311+G311</f>
        <v>0</v>
      </c>
      <c r="N311" s="43">
        <f t="shared" si="109"/>
        <v>0</v>
      </c>
      <c r="O311" s="43"/>
      <c r="P311" s="32"/>
      <c r="Q311" s="32"/>
      <c r="R311" s="32"/>
      <c r="X311" s="32"/>
      <c r="Y311" s="32"/>
      <c r="Z311" s="33">
        <f aca="true" t="shared" si="127" ref="Z311:Z321">+X311+Y311</f>
        <v>0</v>
      </c>
    </row>
    <row r="312" spans="2:26" ht="15.75">
      <c r="B312" s="3">
        <v>7701</v>
      </c>
      <c r="C312" s="2" t="s">
        <v>270</v>
      </c>
      <c r="D312" s="2">
        <v>0</v>
      </c>
      <c r="E312" s="2">
        <v>90</v>
      </c>
      <c r="F312" s="2">
        <v>0</v>
      </c>
      <c r="G312" s="2">
        <v>60</v>
      </c>
      <c r="H312" s="1"/>
      <c r="I312" s="1">
        <v>30</v>
      </c>
      <c r="J312" s="1">
        <f t="shared" si="108"/>
        <v>30</v>
      </c>
      <c r="K312" s="2"/>
      <c r="L312" s="2">
        <f t="shared" si="125"/>
        <v>0</v>
      </c>
      <c r="M312" s="2">
        <f t="shared" si="126"/>
        <v>150</v>
      </c>
      <c r="N312" s="2">
        <f t="shared" si="109"/>
        <v>150</v>
      </c>
      <c r="O312" s="2"/>
      <c r="P312" s="37">
        <f>D312+F312+H312+O312</f>
        <v>0</v>
      </c>
      <c r="Q312" s="37" t="e">
        <f>E312+G312+I312+#REF!</f>
        <v>#REF!</v>
      </c>
      <c r="R312" s="37" t="e">
        <f>N312+J312+#REF!</f>
        <v>#REF!</v>
      </c>
      <c r="X312" s="36"/>
      <c r="Y312" s="36">
        <v>60</v>
      </c>
      <c r="Z312" s="37">
        <f t="shared" si="127"/>
        <v>60</v>
      </c>
    </row>
    <row r="313" spans="2:26" ht="15.75">
      <c r="B313" s="3">
        <v>7702</v>
      </c>
      <c r="C313" s="2" t="s">
        <v>271</v>
      </c>
      <c r="D313" s="2">
        <v>0</v>
      </c>
      <c r="E313" s="2">
        <v>30</v>
      </c>
      <c r="F313" s="2">
        <v>0</v>
      </c>
      <c r="G313" s="2">
        <v>0</v>
      </c>
      <c r="H313" s="1"/>
      <c r="I313" s="1">
        <v>168</v>
      </c>
      <c r="J313" s="1">
        <f t="shared" si="108"/>
        <v>168</v>
      </c>
      <c r="K313" s="2"/>
      <c r="L313" s="2">
        <f t="shared" si="125"/>
        <v>0</v>
      </c>
      <c r="M313" s="2">
        <f t="shared" si="126"/>
        <v>30</v>
      </c>
      <c r="N313" s="2">
        <f t="shared" si="109"/>
        <v>30</v>
      </c>
      <c r="O313" s="2"/>
      <c r="P313" s="37">
        <f>D313+F313+H313+O313</f>
        <v>0</v>
      </c>
      <c r="Q313" s="37" t="e">
        <f>E313+G313+I313+#REF!</f>
        <v>#REF!</v>
      </c>
      <c r="R313" s="37" t="e">
        <f>N313+J313+#REF!</f>
        <v>#REF!</v>
      </c>
      <c r="X313" s="36"/>
      <c r="Y313" s="36">
        <v>60</v>
      </c>
      <c r="Z313" s="37">
        <f t="shared" si="127"/>
        <v>60</v>
      </c>
    </row>
    <row r="314" spans="2:26" ht="15.75">
      <c r="B314" s="3">
        <v>7703</v>
      </c>
      <c r="C314" s="2" t="s">
        <v>272</v>
      </c>
      <c r="D314" s="2">
        <v>0</v>
      </c>
      <c r="E314" s="2">
        <v>0</v>
      </c>
      <c r="F314" s="2">
        <v>0</v>
      </c>
      <c r="G314" s="2">
        <v>0</v>
      </c>
      <c r="H314" s="1"/>
      <c r="I314" s="1"/>
      <c r="J314" s="1">
        <f t="shared" si="108"/>
        <v>0</v>
      </c>
      <c r="K314" s="2"/>
      <c r="L314" s="2">
        <f t="shared" si="125"/>
        <v>0</v>
      </c>
      <c r="M314" s="2">
        <f t="shared" si="126"/>
        <v>0</v>
      </c>
      <c r="N314" s="2">
        <f t="shared" si="109"/>
        <v>0</v>
      </c>
      <c r="O314" s="2"/>
      <c r="P314" s="37">
        <f>D314+F314+H314+O314</f>
        <v>0</v>
      </c>
      <c r="Q314" s="37" t="e">
        <f>E314+G314+I314+#REF!</f>
        <v>#REF!</v>
      </c>
      <c r="R314" s="37" t="e">
        <f>N314+J314+#REF!</f>
        <v>#REF!</v>
      </c>
      <c r="X314" s="36"/>
      <c r="Y314" s="36"/>
      <c r="Z314" s="37">
        <f t="shared" si="127"/>
        <v>0</v>
      </c>
    </row>
    <row r="315" spans="2:26" ht="15.75">
      <c r="B315" s="3">
        <v>7704</v>
      </c>
      <c r="C315" s="2" t="s">
        <v>273</v>
      </c>
      <c r="D315" s="2">
        <v>131</v>
      </c>
      <c r="E315" s="2">
        <v>30</v>
      </c>
      <c r="F315" s="2">
        <v>0</v>
      </c>
      <c r="G315" s="2">
        <v>60</v>
      </c>
      <c r="H315" s="1"/>
      <c r="I315" s="1">
        <v>30</v>
      </c>
      <c r="J315" s="1">
        <f t="shared" si="108"/>
        <v>30</v>
      </c>
      <c r="K315" s="2"/>
      <c r="L315" s="2">
        <f t="shared" si="125"/>
        <v>131</v>
      </c>
      <c r="M315" s="2">
        <f t="shared" si="126"/>
        <v>90</v>
      </c>
      <c r="N315" s="2">
        <f t="shared" si="109"/>
        <v>221</v>
      </c>
      <c r="O315" s="2">
        <v>123</v>
      </c>
      <c r="P315" s="37">
        <f>D315+F315+H315+O315</f>
        <v>254</v>
      </c>
      <c r="Q315" s="37" t="e">
        <f>E315+G315+I315+#REF!</f>
        <v>#REF!</v>
      </c>
      <c r="R315" s="37" t="e">
        <f>N315+J315+#REF!</f>
        <v>#REF!</v>
      </c>
      <c r="X315" s="36"/>
      <c r="Y315" s="36"/>
      <c r="Z315" s="37">
        <f t="shared" si="127"/>
        <v>0</v>
      </c>
    </row>
    <row r="316" spans="2:26" ht="15.75">
      <c r="B316" s="3">
        <v>7705</v>
      </c>
      <c r="C316" s="2" t="s">
        <v>274</v>
      </c>
      <c r="D316" s="2">
        <v>128</v>
      </c>
      <c r="E316" s="2">
        <v>0</v>
      </c>
      <c r="F316" s="2">
        <v>266</v>
      </c>
      <c r="G316" s="2">
        <v>30</v>
      </c>
      <c r="H316" s="1">
        <v>124</v>
      </c>
      <c r="I316" s="1"/>
      <c r="J316" s="1">
        <f t="shared" si="108"/>
        <v>124</v>
      </c>
      <c r="K316" s="2"/>
      <c r="L316" s="2">
        <f t="shared" si="125"/>
        <v>394</v>
      </c>
      <c r="M316" s="2">
        <f t="shared" si="126"/>
        <v>30</v>
      </c>
      <c r="N316" s="2">
        <f t="shared" si="109"/>
        <v>424</v>
      </c>
      <c r="O316" s="1">
        <f>118.2+109.45</f>
        <v>227.65</v>
      </c>
      <c r="P316" s="37">
        <f>D316+F316+H316+O316</f>
        <v>745.65</v>
      </c>
      <c r="Q316" s="37" t="e">
        <f>E316+G316+I316+#REF!</f>
        <v>#REF!</v>
      </c>
      <c r="R316" s="37" t="e">
        <f>N316+J316+#REF!</f>
        <v>#REF!</v>
      </c>
      <c r="X316" s="36">
        <v>137</v>
      </c>
      <c r="Y316" s="36">
        <v>30</v>
      </c>
      <c r="Z316" s="37">
        <f t="shared" si="127"/>
        <v>167</v>
      </c>
    </row>
    <row r="317" spans="2:26" ht="15.75">
      <c r="B317" s="3">
        <v>7706</v>
      </c>
      <c r="C317" s="2" t="s">
        <v>275</v>
      </c>
      <c r="D317" s="2">
        <v>0</v>
      </c>
      <c r="E317" s="2">
        <v>0</v>
      </c>
      <c r="F317" s="2">
        <v>0</v>
      </c>
      <c r="G317" s="2">
        <v>60</v>
      </c>
      <c r="H317" s="1"/>
      <c r="I317" s="1"/>
      <c r="J317" s="1">
        <f t="shared" si="108"/>
        <v>0</v>
      </c>
      <c r="K317" s="2"/>
      <c r="L317" s="2">
        <f t="shared" si="125"/>
        <v>0</v>
      </c>
      <c r="M317" s="2">
        <f t="shared" si="126"/>
        <v>60</v>
      </c>
      <c r="N317" s="2">
        <f t="shared" si="109"/>
        <v>60</v>
      </c>
      <c r="O317" s="2"/>
      <c r="P317" s="37">
        <f>D317+F317+H317+O317</f>
        <v>0</v>
      </c>
      <c r="Q317" s="37" t="e">
        <f>E317+G317+I317+#REF!</f>
        <v>#REF!</v>
      </c>
      <c r="R317" s="37" t="e">
        <f>N317+J317+#REF!</f>
        <v>#REF!</v>
      </c>
      <c r="X317" s="36"/>
      <c r="Y317" s="36"/>
      <c r="Z317" s="37">
        <f t="shared" si="127"/>
        <v>0</v>
      </c>
    </row>
    <row r="318" spans="2:26" ht="15.75">
      <c r="B318" s="3">
        <v>7707</v>
      </c>
      <c r="C318" s="2" t="s">
        <v>276</v>
      </c>
      <c r="D318" s="2">
        <v>0</v>
      </c>
      <c r="E318" s="2">
        <v>0</v>
      </c>
      <c r="F318" s="2">
        <v>90</v>
      </c>
      <c r="G318" s="2">
        <v>0</v>
      </c>
      <c r="H318" s="1"/>
      <c r="I318" s="1"/>
      <c r="J318" s="1">
        <f t="shared" si="108"/>
        <v>0</v>
      </c>
      <c r="K318" s="2"/>
      <c r="L318" s="2">
        <f t="shared" si="125"/>
        <v>90</v>
      </c>
      <c r="M318" s="2">
        <f t="shared" si="126"/>
        <v>0</v>
      </c>
      <c r="N318" s="2">
        <f t="shared" si="109"/>
        <v>90</v>
      </c>
      <c r="O318" s="2">
        <v>0</v>
      </c>
      <c r="P318" s="37">
        <f>D318+F318+H318+O318</f>
        <v>90</v>
      </c>
      <c r="Q318" s="37" t="e">
        <f>E318+G318+I318+#REF!</f>
        <v>#REF!</v>
      </c>
      <c r="R318" s="37" t="e">
        <f>N318+J318+#REF!</f>
        <v>#REF!</v>
      </c>
      <c r="X318" s="36"/>
      <c r="Y318" s="36"/>
      <c r="Z318" s="37">
        <f t="shared" si="127"/>
        <v>0</v>
      </c>
    </row>
    <row r="319" spans="2:26" ht="15.75">
      <c r="B319" s="3">
        <v>7708</v>
      </c>
      <c r="C319" s="2" t="s">
        <v>277</v>
      </c>
      <c r="D319" s="2">
        <v>0</v>
      </c>
      <c r="E319" s="2">
        <v>0</v>
      </c>
      <c r="F319" s="2">
        <v>0</v>
      </c>
      <c r="G319" s="2">
        <v>30</v>
      </c>
      <c r="H319" s="1"/>
      <c r="I319" s="1"/>
      <c r="J319" s="1">
        <f t="shared" si="108"/>
        <v>0</v>
      </c>
      <c r="K319" s="2"/>
      <c r="L319" s="2">
        <f t="shared" si="125"/>
        <v>0</v>
      </c>
      <c r="M319" s="2">
        <f t="shared" si="126"/>
        <v>30</v>
      </c>
      <c r="N319" s="2">
        <f t="shared" si="109"/>
        <v>30</v>
      </c>
      <c r="O319" s="2"/>
      <c r="P319" s="37">
        <f>D319+F319+H319+O319</f>
        <v>0</v>
      </c>
      <c r="Q319" s="37" t="e">
        <f>E319+G319+I319+#REF!</f>
        <v>#REF!</v>
      </c>
      <c r="R319" s="37" t="e">
        <f>N319+J319+#REF!</f>
        <v>#REF!</v>
      </c>
      <c r="X319" s="36"/>
      <c r="Y319" s="36">
        <v>20</v>
      </c>
      <c r="Z319" s="37">
        <f t="shared" si="127"/>
        <v>20</v>
      </c>
    </row>
    <row r="320" spans="2:26" ht="15.75">
      <c r="B320" s="3">
        <v>7709</v>
      </c>
      <c r="C320" s="2" t="s">
        <v>278</v>
      </c>
      <c r="D320" s="2">
        <v>0</v>
      </c>
      <c r="E320" s="2">
        <v>0</v>
      </c>
      <c r="F320" s="2">
        <v>0</v>
      </c>
      <c r="G320" s="2">
        <v>0</v>
      </c>
      <c r="H320" s="1"/>
      <c r="I320" s="1"/>
      <c r="J320" s="1">
        <f t="shared" si="108"/>
        <v>0</v>
      </c>
      <c r="K320" s="2"/>
      <c r="L320" s="2">
        <f t="shared" si="125"/>
        <v>0</v>
      </c>
      <c r="M320" s="2">
        <f t="shared" si="126"/>
        <v>0</v>
      </c>
      <c r="N320" s="2">
        <f t="shared" si="109"/>
        <v>0</v>
      </c>
      <c r="O320" s="2"/>
      <c r="P320" s="37">
        <f>D320+F320+H320+O320</f>
        <v>0</v>
      </c>
      <c r="Q320" s="37" t="e">
        <f>E320+G320+I320+#REF!</f>
        <v>#REF!</v>
      </c>
      <c r="R320" s="37" t="e">
        <f>N320+J320+#REF!</f>
        <v>#REF!</v>
      </c>
      <c r="X320" s="36"/>
      <c r="Y320" s="36"/>
      <c r="Z320" s="37">
        <f t="shared" si="127"/>
        <v>0</v>
      </c>
    </row>
    <row r="321" spans="2:26" ht="15.75">
      <c r="B321" s="3">
        <v>7710</v>
      </c>
      <c r="C321" s="2" t="s">
        <v>279</v>
      </c>
      <c r="D321" s="2">
        <v>920</v>
      </c>
      <c r="E321" s="2">
        <v>0</v>
      </c>
      <c r="F321" s="2">
        <v>1062</v>
      </c>
      <c r="G321" s="2">
        <v>0</v>
      </c>
      <c r="H321" s="1">
        <v>928</v>
      </c>
      <c r="I321" s="1"/>
      <c r="J321" s="1">
        <f t="shared" si="108"/>
        <v>928</v>
      </c>
      <c r="K321" s="2"/>
      <c r="L321" s="2">
        <f t="shared" si="125"/>
        <v>1982</v>
      </c>
      <c r="M321" s="2">
        <f t="shared" si="126"/>
        <v>0</v>
      </c>
      <c r="N321" s="2">
        <f t="shared" si="109"/>
        <v>1982</v>
      </c>
      <c r="O321" s="2">
        <v>444</v>
      </c>
      <c r="P321" s="37">
        <f>D321+F321+H321+O321</f>
        <v>3354</v>
      </c>
      <c r="Q321" s="37" t="e">
        <f>E321+G321+I321+#REF!</f>
        <v>#REF!</v>
      </c>
      <c r="R321" s="37" t="e">
        <f>N321+J321+#REF!</f>
        <v>#REF!</v>
      </c>
      <c r="X321" s="36">
        <v>790</v>
      </c>
      <c r="Y321" s="36"/>
      <c r="Z321" s="37">
        <f t="shared" si="127"/>
        <v>790</v>
      </c>
    </row>
    <row r="322" spans="1:26" ht="16.5" thickBot="1">
      <c r="A322" s="7">
        <f>SUM(A312:A321)</f>
        <v>0</v>
      </c>
      <c r="B322" s="3">
        <f>SUM(B312:B321)</f>
        <v>77055</v>
      </c>
      <c r="C322" s="43"/>
      <c r="D322" s="43">
        <f aca="true" t="shared" si="128" ref="D322:N322">SUM(D312:D321)</f>
        <v>1179</v>
      </c>
      <c r="E322" s="43">
        <f t="shared" si="128"/>
        <v>150</v>
      </c>
      <c r="F322" s="43">
        <f t="shared" si="128"/>
        <v>1418</v>
      </c>
      <c r="G322" s="43">
        <f t="shared" si="128"/>
        <v>240</v>
      </c>
      <c r="H322" s="47">
        <f>SUM(H312:H321)</f>
        <v>1052</v>
      </c>
      <c r="I322" s="47">
        <f>SUM(I312:I321)</f>
        <v>228</v>
      </c>
      <c r="J322" s="47">
        <f>SUM(J312:J321)</f>
        <v>1280</v>
      </c>
      <c r="K322" s="43"/>
      <c r="L322" s="43">
        <f t="shared" si="128"/>
        <v>2597</v>
      </c>
      <c r="M322" s="43">
        <f t="shared" si="128"/>
        <v>390</v>
      </c>
      <c r="N322" s="43">
        <f t="shared" si="128"/>
        <v>2987</v>
      </c>
      <c r="O322" s="47">
        <f aca="true" t="shared" si="129" ref="O322:R322">SUM(O312:O321)</f>
        <v>794.65</v>
      </c>
      <c r="P322" s="49">
        <f t="shared" si="129"/>
        <v>4443.65</v>
      </c>
      <c r="Q322" s="48" t="e">
        <f t="shared" si="129"/>
        <v>#REF!</v>
      </c>
      <c r="R322" s="48" t="e">
        <f t="shared" si="129"/>
        <v>#REF!</v>
      </c>
      <c r="S322" s="8" t="e">
        <f>P322+Q322</f>
        <v>#REF!</v>
      </c>
      <c r="X322" s="49">
        <f>SUM(X312:X321)</f>
        <v>927</v>
      </c>
      <c r="Y322" s="48">
        <f>SUM(Y312:Y321)</f>
        <v>170</v>
      </c>
      <c r="Z322" s="48">
        <f>SUM(Z312:Z321)</f>
        <v>1097</v>
      </c>
    </row>
    <row r="323" spans="2:26" ht="15.75" thickTop="1">
      <c r="B323" s="3">
        <v>7799</v>
      </c>
      <c r="C323" s="42" t="s">
        <v>327</v>
      </c>
      <c r="D323" s="43">
        <v>0</v>
      </c>
      <c r="E323" s="43">
        <v>0</v>
      </c>
      <c r="F323" s="43">
        <v>0</v>
      </c>
      <c r="G323" s="43">
        <v>0</v>
      </c>
      <c r="H323" s="44"/>
      <c r="I323" s="44"/>
      <c r="J323" s="44">
        <f t="shared" si="108"/>
        <v>0</v>
      </c>
      <c r="K323" s="43"/>
      <c r="L323" s="43">
        <f aca="true" t="shared" si="130" ref="L323:M328">D323+F323</f>
        <v>0</v>
      </c>
      <c r="M323" s="43">
        <f t="shared" si="130"/>
        <v>0</v>
      </c>
      <c r="N323" s="43">
        <f t="shared" si="109"/>
        <v>0</v>
      </c>
      <c r="O323" s="43"/>
      <c r="P323" s="32"/>
      <c r="Q323" s="32"/>
      <c r="R323" s="32"/>
      <c r="X323" s="32"/>
      <c r="Y323" s="32"/>
      <c r="Z323" s="33">
        <f aca="true" t="shared" si="131" ref="Z323:Z328">+X323+Y323</f>
        <v>0</v>
      </c>
    </row>
    <row r="324" spans="2:26" ht="15.75">
      <c r="B324" s="3">
        <v>7801</v>
      </c>
      <c r="C324" s="2" t="s">
        <v>280</v>
      </c>
      <c r="D324" s="2">
        <v>0</v>
      </c>
      <c r="E324" s="2">
        <v>0</v>
      </c>
      <c r="F324" s="2">
        <v>0</v>
      </c>
      <c r="G324" s="2">
        <v>95</v>
      </c>
      <c r="H324" s="1"/>
      <c r="I324" s="1"/>
      <c r="J324" s="1">
        <f t="shared" si="108"/>
        <v>0</v>
      </c>
      <c r="K324" s="2"/>
      <c r="L324" s="2">
        <f t="shared" si="130"/>
        <v>0</v>
      </c>
      <c r="M324" s="2">
        <f t="shared" si="130"/>
        <v>95</v>
      </c>
      <c r="N324" s="2">
        <f t="shared" si="109"/>
        <v>95</v>
      </c>
      <c r="O324" s="2"/>
      <c r="P324" s="37">
        <f>D324+F324+H324+O324</f>
        <v>0</v>
      </c>
      <c r="Q324" s="37" t="e">
        <f>E324+G324+I324+#REF!</f>
        <v>#REF!</v>
      </c>
      <c r="R324" s="37" t="e">
        <f>N324+J324+#REF!</f>
        <v>#REF!</v>
      </c>
      <c r="X324" s="36"/>
      <c r="Y324" s="36"/>
      <c r="Z324" s="37">
        <f t="shared" si="131"/>
        <v>0</v>
      </c>
    </row>
    <row r="325" spans="2:26" ht="15.75">
      <c r="B325" s="3">
        <v>7802</v>
      </c>
      <c r="C325" s="2" t="s">
        <v>281</v>
      </c>
      <c r="D325" s="2">
        <v>146</v>
      </c>
      <c r="E325" s="2">
        <v>30</v>
      </c>
      <c r="F325" s="2">
        <v>156</v>
      </c>
      <c r="G325" s="2">
        <v>60</v>
      </c>
      <c r="H325" s="1">
        <v>154</v>
      </c>
      <c r="I325" s="1">
        <v>30</v>
      </c>
      <c r="J325" s="1">
        <f t="shared" si="108"/>
        <v>184</v>
      </c>
      <c r="K325" s="2"/>
      <c r="L325" s="2">
        <f t="shared" si="130"/>
        <v>302</v>
      </c>
      <c r="M325" s="2">
        <f t="shared" si="130"/>
        <v>90</v>
      </c>
      <c r="N325" s="2">
        <f t="shared" si="109"/>
        <v>392</v>
      </c>
      <c r="O325" s="2">
        <v>109</v>
      </c>
      <c r="P325" s="37">
        <f>D325+F325+H325+O325</f>
        <v>565</v>
      </c>
      <c r="Q325" s="37" t="e">
        <f>E325+G325+I325+#REF!</f>
        <v>#REF!</v>
      </c>
      <c r="R325" s="37" t="e">
        <f>N325+J325+#REF!</f>
        <v>#REF!</v>
      </c>
      <c r="X325" s="36">
        <v>148</v>
      </c>
      <c r="Y325" s="36">
        <v>30</v>
      </c>
      <c r="Z325" s="37">
        <f t="shared" si="131"/>
        <v>178</v>
      </c>
    </row>
    <row r="326" spans="2:26" ht="15.75">
      <c r="B326" s="3">
        <v>7803</v>
      </c>
      <c r="C326" s="2" t="s">
        <v>282</v>
      </c>
      <c r="D326" s="2">
        <v>160</v>
      </c>
      <c r="E326" s="2">
        <v>0</v>
      </c>
      <c r="F326" s="2">
        <v>0</v>
      </c>
      <c r="G326" s="2">
        <v>0</v>
      </c>
      <c r="H326" s="1">
        <v>323</v>
      </c>
      <c r="I326" s="1"/>
      <c r="J326" s="1">
        <f t="shared" si="108"/>
        <v>323</v>
      </c>
      <c r="K326" s="2"/>
      <c r="L326" s="2">
        <f t="shared" si="130"/>
        <v>160</v>
      </c>
      <c r="M326" s="2">
        <f t="shared" si="130"/>
        <v>0</v>
      </c>
      <c r="N326" s="2">
        <f t="shared" si="109"/>
        <v>160</v>
      </c>
      <c r="O326" s="2">
        <v>407</v>
      </c>
      <c r="P326" s="37">
        <f>D326+F326+H326+O326</f>
        <v>890</v>
      </c>
      <c r="Q326" s="37" t="e">
        <f>E326+G326+I326+#REF!</f>
        <v>#REF!</v>
      </c>
      <c r="R326" s="37" t="e">
        <f>N326+J326+#REF!</f>
        <v>#REF!</v>
      </c>
      <c r="X326" s="36"/>
      <c r="Y326" s="36"/>
      <c r="Z326" s="37">
        <f t="shared" si="131"/>
        <v>0</v>
      </c>
    </row>
    <row r="327" spans="2:26" ht="15.75">
      <c r="B327" s="3">
        <v>7804</v>
      </c>
      <c r="C327" s="2" t="s">
        <v>283</v>
      </c>
      <c r="D327" s="2">
        <v>209</v>
      </c>
      <c r="E327" s="2">
        <v>163</v>
      </c>
      <c r="F327" s="2">
        <v>0</v>
      </c>
      <c r="G327" s="2">
        <v>128</v>
      </c>
      <c r="H327" s="1">
        <v>211</v>
      </c>
      <c r="I327" s="1">
        <v>123</v>
      </c>
      <c r="J327" s="1">
        <f t="shared" si="108"/>
        <v>334</v>
      </c>
      <c r="K327" s="2"/>
      <c r="L327" s="2">
        <f t="shared" si="130"/>
        <v>209</v>
      </c>
      <c r="M327" s="2">
        <f t="shared" si="130"/>
        <v>291</v>
      </c>
      <c r="N327" s="2">
        <f t="shared" si="109"/>
        <v>500</v>
      </c>
      <c r="O327" s="2">
        <v>398</v>
      </c>
      <c r="P327" s="37">
        <f>D327+F327+H327+O327</f>
        <v>818</v>
      </c>
      <c r="Q327" s="37" t="e">
        <f>E327+G327+I327+#REF!</f>
        <v>#REF!</v>
      </c>
      <c r="R327" s="37" t="e">
        <f>N327+J327+#REF!</f>
        <v>#REF!</v>
      </c>
      <c r="X327" s="36">
        <v>79</v>
      </c>
      <c r="Y327" s="36"/>
      <c r="Z327" s="37">
        <f t="shared" si="131"/>
        <v>79</v>
      </c>
    </row>
    <row r="328" spans="2:26" ht="15.75">
      <c r="B328" s="3">
        <v>7805</v>
      </c>
      <c r="C328" s="2" t="s">
        <v>284</v>
      </c>
      <c r="D328" s="2">
        <v>462</v>
      </c>
      <c r="E328" s="2">
        <v>0</v>
      </c>
      <c r="F328" s="2">
        <v>1271</v>
      </c>
      <c r="G328" s="2">
        <v>0</v>
      </c>
      <c r="H328" s="1">
        <v>807</v>
      </c>
      <c r="I328" s="1"/>
      <c r="J328" s="1">
        <f t="shared" si="108"/>
        <v>807</v>
      </c>
      <c r="K328" s="2"/>
      <c r="L328" s="2">
        <f t="shared" si="130"/>
        <v>1733</v>
      </c>
      <c r="M328" s="2">
        <f t="shared" si="130"/>
        <v>0</v>
      </c>
      <c r="N328" s="2">
        <f t="shared" si="109"/>
        <v>1733</v>
      </c>
      <c r="O328" s="2">
        <v>490</v>
      </c>
      <c r="P328" s="37">
        <f>D328+F328+H328+O328</f>
        <v>3030</v>
      </c>
      <c r="Q328" s="37" t="e">
        <f>E328+G328+I328+#REF!</f>
        <v>#REF!</v>
      </c>
      <c r="R328" s="37" t="e">
        <f>N328+J328+#REF!</f>
        <v>#REF!</v>
      </c>
      <c r="X328" s="36">
        <v>303</v>
      </c>
      <c r="Y328" s="36"/>
      <c r="Z328" s="37">
        <f t="shared" si="131"/>
        <v>303</v>
      </c>
    </row>
    <row r="329" spans="1:26" ht="16.5" thickBot="1">
      <c r="A329" s="7">
        <f>SUM(A324:A328)</f>
        <v>0</v>
      </c>
      <c r="B329" s="3">
        <f>SUM(B324:B328)</f>
        <v>39015</v>
      </c>
      <c r="C329" s="68"/>
      <c r="D329" s="69">
        <f aca="true" t="shared" si="132" ref="D329:N329">SUM(D324:D328)</f>
        <v>977</v>
      </c>
      <c r="E329" s="69">
        <f t="shared" si="132"/>
        <v>193</v>
      </c>
      <c r="F329" s="69">
        <f t="shared" si="132"/>
        <v>1427</v>
      </c>
      <c r="G329" s="69">
        <f t="shared" si="132"/>
        <v>283</v>
      </c>
      <c r="H329" s="70">
        <f>SUM(H324:H328)</f>
        <v>1495</v>
      </c>
      <c r="I329" s="71">
        <f>SUM(I324:I328)</f>
        <v>153</v>
      </c>
      <c r="J329" s="71">
        <f>SUM(J324:J328)</f>
        <v>1648</v>
      </c>
      <c r="K329" s="72"/>
      <c r="L329" s="72">
        <f t="shared" si="132"/>
        <v>2404</v>
      </c>
      <c r="M329" s="72">
        <f t="shared" si="132"/>
        <v>476</v>
      </c>
      <c r="N329" s="72">
        <f t="shared" si="132"/>
        <v>2880</v>
      </c>
      <c r="O329" s="70">
        <f aca="true" t="shared" si="133" ref="O329:R329">SUM(O324:O328)</f>
        <v>1404</v>
      </c>
      <c r="P329" s="49">
        <f t="shared" si="133"/>
        <v>5303</v>
      </c>
      <c r="Q329" s="48" t="e">
        <f t="shared" si="133"/>
        <v>#REF!</v>
      </c>
      <c r="R329" s="48" t="e">
        <f t="shared" si="133"/>
        <v>#REF!</v>
      </c>
      <c r="S329" s="8" t="e">
        <f>P329+Q329</f>
        <v>#REF!</v>
      </c>
      <c r="V329" s="8"/>
      <c r="X329" s="49">
        <f>SUM(X324:X328)</f>
        <v>530</v>
      </c>
      <c r="Y329" s="48">
        <f>SUM(Y324:Y328)</f>
        <v>30</v>
      </c>
      <c r="Z329" s="48">
        <f>SUM(Z324:Z328)</f>
        <v>560</v>
      </c>
    </row>
    <row r="330" spans="3:26" ht="16.5" hidden="1" thickBot="1" thickTop="1">
      <c r="C330" s="73"/>
      <c r="D330" s="74">
        <v>0</v>
      </c>
      <c r="E330" s="75">
        <v>0</v>
      </c>
      <c r="F330" s="76"/>
      <c r="G330" s="76">
        <v>0</v>
      </c>
      <c r="H330" s="77"/>
      <c r="I330" s="77"/>
      <c r="J330" s="77"/>
      <c r="K330" s="43"/>
      <c r="L330" s="43">
        <f>D330+F330</f>
        <v>0</v>
      </c>
      <c r="M330" s="43">
        <f>E330+G330</f>
        <v>0</v>
      </c>
      <c r="N330" s="78">
        <f t="shared" si="109"/>
        <v>0</v>
      </c>
      <c r="O330" s="76"/>
      <c r="P330" s="32"/>
      <c r="Q330" s="32"/>
      <c r="R330" s="32"/>
      <c r="X330" s="32"/>
      <c r="Y330" s="32"/>
      <c r="Z330" s="32"/>
    </row>
    <row r="331" spans="1:26" s="87" customFormat="1" ht="25.5" customHeight="1" thickBot="1" thickTop="1">
      <c r="A331" s="79">
        <f>A27+A42+A56+A68+A81+A93+A99+A109+A118+A129+A139+A152+A165+A173+A186+A206+A215+A225+A234+A240+A252+A253+A277+A290+A297+A310+A322+A329</f>
        <v>0</v>
      </c>
      <c r="B331" s="79">
        <f>B27+B42+B56+B68+B81+B93+B99+B109+B118+B129+B139+B152+B165+B173+B186+B206+B215+B225+B234+B240+B252+B253+B277+B290+B297+B310+B322+B329</f>
        <v>1689234</v>
      </c>
      <c r="C331" s="80" t="s">
        <v>285</v>
      </c>
      <c r="D331" s="81">
        <f aca="true" t="shared" si="134" ref="D331:J331">D27+D42+D56+D68+D81+D93+D99+D109+D118+D129+D139+D152+D165+D173+D186+D206+D215+D225+D234+D240+D252+D253+D277+D290+D297+D310+D322+D329</f>
        <v>29478</v>
      </c>
      <c r="E331" s="81">
        <f t="shared" si="134"/>
        <v>9901</v>
      </c>
      <c r="F331" s="81">
        <f t="shared" si="134"/>
        <v>34390</v>
      </c>
      <c r="G331" s="81">
        <f t="shared" si="134"/>
        <v>11440</v>
      </c>
      <c r="H331" s="82">
        <f t="shared" si="134"/>
        <v>29889</v>
      </c>
      <c r="I331" s="82">
        <f t="shared" si="134"/>
        <v>8438</v>
      </c>
      <c r="J331" s="82">
        <f t="shared" si="134"/>
        <v>38327</v>
      </c>
      <c r="K331" s="81"/>
      <c r="L331" s="83">
        <f aca="true" t="shared" si="135" ref="L331:Q331">L27+L42+L56+L68+L81+L93+L99+L109+L118+L129+L139+L152+L165+L173+L186+L206+L215+L225+L234+L240+L252+L253+L277+L290+L297+L310+L322+L329</f>
        <v>63868</v>
      </c>
      <c r="M331" s="83">
        <f t="shared" si="135"/>
        <v>21341</v>
      </c>
      <c r="N331" s="84">
        <f t="shared" si="135"/>
        <v>85209</v>
      </c>
      <c r="O331" s="82">
        <f t="shared" si="135"/>
        <v>33868.65</v>
      </c>
      <c r="P331" s="85" t="e">
        <f t="shared" si="135"/>
        <v>#VALUE!</v>
      </c>
      <c r="Q331" s="85" t="e">
        <f t="shared" si="135"/>
        <v>#REF!</v>
      </c>
      <c r="R331" s="85" t="e">
        <f>R27+R42+R56+R68+R81+R93+R99+R109+R118+R129+R139+R152+R165+R173+R186+R206+R215+R225+R234+R240+R252+R253+R277+R290+R297+R310+R322+R329</f>
        <v>#REF!</v>
      </c>
      <c r="S331" s="86" t="e">
        <f>P331+Q331</f>
        <v>#VALUE!</v>
      </c>
      <c r="V331" s="86"/>
      <c r="W331" s="86"/>
      <c r="X331" s="85">
        <f>X27+X42+X56+X68+X81+X93+X99+X109+X118+X129+X139+X152+X165+X173+X186+X206+X215+X225+X234+X240+X252+X253+X277+X290+X297+X310+X322+X329</f>
        <v>26238</v>
      </c>
      <c r="Y331" s="85">
        <f>Y27+Y42+Y56+Y68+Y81+Y93+Y99+Y109+Y118+Y129+Y139+Y152+Y165+Y173+Y186+Y206+Y215+Y225+Y234+Y240+Y252+Y253+Y277+Y290+Y297+Y310+Y322+Y329</f>
        <v>16295</v>
      </c>
      <c r="Z331" s="85">
        <f>Z27+Z42+Z56+Z68+Z81+Z93+Z99+Z109+Z118+Z129+Z139+Z152+Z165+Z173+Z186+Z206+Z215+Z225+Z234+Z240+Z252+Z253+Z277+Z290+Z297+Z310+Z322+Z329</f>
        <v>42533</v>
      </c>
    </row>
    <row r="332" spans="3:4" ht="13.5" thickTop="1">
      <c r="C332" s="88"/>
      <c r="D332" s="89"/>
    </row>
    <row r="333" spans="3:7" ht="12.75" hidden="1">
      <c r="C333" s="90"/>
      <c r="D333" s="65"/>
      <c r="E333" s="7" t="s">
        <v>304</v>
      </c>
      <c r="G333" s="7" t="s">
        <v>304</v>
      </c>
    </row>
    <row r="334" spans="3:7" ht="12.75" hidden="1">
      <c r="C334" s="91"/>
      <c r="D334" s="65"/>
      <c r="E334" s="7" t="s">
        <v>305</v>
      </c>
      <c r="G334" s="7" t="s">
        <v>305</v>
      </c>
    </row>
    <row r="335" spans="4:12" ht="12.75" hidden="1">
      <c r="D335" s="65"/>
      <c r="E335" s="7" t="s">
        <v>306</v>
      </c>
      <c r="G335" s="7" t="s">
        <v>306</v>
      </c>
      <c r="L335" s="7" t="e">
        <f>#REF!-F338</f>
        <v>#REF!</v>
      </c>
    </row>
    <row r="336" ht="12.75" hidden="1">
      <c r="D336" s="65"/>
    </row>
    <row r="337" spans="2:91" ht="12.75" hidden="1">
      <c r="B337" s="92"/>
      <c r="C337" s="92"/>
      <c r="D337" s="92"/>
      <c r="E337" s="92"/>
      <c r="F337" s="92"/>
      <c r="G337" s="92"/>
      <c r="H337" s="93"/>
      <c r="I337" s="93"/>
      <c r="J337" s="93"/>
      <c r="K337" s="92"/>
      <c r="L337" s="92"/>
      <c r="M337" s="92"/>
      <c r="N337" s="92"/>
      <c r="O337" s="92"/>
      <c r="P337" s="92"/>
      <c r="Q337" s="92"/>
      <c r="R337" s="92"/>
      <c r="S337" s="92"/>
      <c r="T337" s="9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4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4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10" t="s">
        <v>288</v>
      </c>
      <c r="CE337" s="92"/>
      <c r="CF337" s="92"/>
      <c r="CG337" s="92"/>
      <c r="CH337" s="92"/>
      <c r="CI337" s="92"/>
      <c r="CJ337" s="92"/>
      <c r="CK337" s="92"/>
      <c r="CL337" s="92"/>
      <c r="CM337" s="92"/>
    </row>
    <row r="338" spans="2:91" ht="12.75" hidden="1">
      <c r="B338" s="92"/>
      <c r="C338" s="92"/>
      <c r="D338" s="92"/>
      <c r="E338" s="92"/>
      <c r="F338" s="92"/>
      <c r="G338" s="92"/>
      <c r="H338" s="93"/>
      <c r="I338" s="93"/>
      <c r="J338" s="93"/>
      <c r="K338" s="92"/>
      <c r="L338" s="92"/>
      <c r="M338" s="92"/>
      <c r="N338" s="92"/>
      <c r="O338" s="92"/>
      <c r="P338" s="92"/>
      <c r="Q338" s="92"/>
      <c r="R338" s="92"/>
      <c r="S338" s="92"/>
      <c r="T338" s="9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4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4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10"/>
      <c r="CE338" s="92"/>
      <c r="CF338" s="92"/>
      <c r="CG338" s="92"/>
      <c r="CH338" s="92"/>
      <c r="CI338" s="92"/>
      <c r="CJ338" s="92"/>
      <c r="CK338" s="92"/>
      <c r="CL338" s="92"/>
      <c r="CM338" s="92"/>
    </row>
    <row r="339" spans="2:91" ht="15.75" hidden="1">
      <c r="B339" s="92"/>
      <c r="C339" s="92"/>
      <c r="D339" s="95"/>
      <c r="E339" s="92"/>
      <c r="F339" s="92"/>
      <c r="G339" s="92"/>
      <c r="H339" s="93"/>
      <c r="I339" s="93"/>
      <c r="J339" s="93"/>
      <c r="K339" s="92"/>
      <c r="L339" s="92"/>
      <c r="M339" s="92"/>
      <c r="N339" s="92"/>
      <c r="O339" s="92"/>
      <c r="P339" s="92"/>
      <c r="Q339" s="92"/>
      <c r="R339" s="92"/>
      <c r="S339" s="92"/>
      <c r="T339" s="9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4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4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10"/>
      <c r="CE339" s="92"/>
      <c r="CF339" s="92"/>
      <c r="CG339" s="92"/>
      <c r="CH339" s="92"/>
      <c r="CI339" s="92"/>
      <c r="CJ339" s="92"/>
      <c r="CK339" s="92"/>
      <c r="CL339" s="92"/>
      <c r="CM339" s="92"/>
    </row>
    <row r="340" spans="2:93" ht="15.75" hidden="1">
      <c r="B340" s="92"/>
      <c r="C340" s="92"/>
      <c r="D340" s="95"/>
      <c r="E340" s="92"/>
      <c r="F340" s="96"/>
      <c r="G340" s="96"/>
      <c r="H340" s="97"/>
      <c r="I340" s="97"/>
      <c r="J340" s="97"/>
      <c r="K340" s="96"/>
      <c r="L340" s="96">
        <v>39147140</v>
      </c>
      <c r="M340" s="92"/>
      <c r="N340" s="92"/>
      <c r="O340" s="92"/>
      <c r="P340" s="92"/>
      <c r="Q340" s="92"/>
      <c r="R340" s="92"/>
      <c r="S340" s="92"/>
      <c r="T340" s="9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4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4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8"/>
      <c r="CE340" s="92"/>
      <c r="CF340" s="92"/>
      <c r="CG340" s="92"/>
      <c r="CH340" s="92"/>
      <c r="CI340" s="92"/>
      <c r="CJ340" s="92"/>
      <c r="CK340" s="92"/>
      <c r="CL340" s="92"/>
      <c r="CM340" s="92"/>
      <c r="CO340" s="7" t="s">
        <v>289</v>
      </c>
    </row>
    <row r="341" spans="2:91" ht="15.75" hidden="1">
      <c r="B341" s="92"/>
      <c r="C341" s="92"/>
      <c r="D341" s="95"/>
      <c r="E341" s="92"/>
      <c r="F341" s="99"/>
      <c r="G341" s="99"/>
      <c r="H341" s="97"/>
      <c r="I341" s="97"/>
      <c r="J341" s="97"/>
      <c r="K341" s="99"/>
      <c r="L341" s="96"/>
      <c r="M341" s="92"/>
      <c r="N341" s="92"/>
      <c r="O341" s="100"/>
      <c r="P341" s="100"/>
      <c r="Q341" s="100"/>
      <c r="R341" s="100"/>
      <c r="S341" s="100"/>
      <c r="T341" s="101"/>
      <c r="U341" s="100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4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4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</row>
    <row r="342" spans="2:95" ht="15.75" hidden="1">
      <c r="B342" s="92"/>
      <c r="C342" s="92"/>
      <c r="D342" s="95"/>
      <c r="E342" s="92"/>
      <c r="F342" s="99"/>
      <c r="G342" s="99"/>
      <c r="H342" s="97"/>
      <c r="I342" s="97"/>
      <c r="J342" s="97"/>
      <c r="K342" s="99"/>
      <c r="L342" s="96">
        <v>65000</v>
      </c>
      <c r="M342" s="92"/>
      <c r="N342" s="92"/>
      <c r="O342" s="100"/>
      <c r="P342" s="100"/>
      <c r="Q342" s="100"/>
      <c r="R342" s="100"/>
      <c r="S342" s="100"/>
      <c r="T342" s="101"/>
      <c r="U342" s="100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4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4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 t="s">
        <v>290</v>
      </c>
      <c r="BY342" s="92" t="s">
        <v>291</v>
      </c>
      <c r="BZ342" s="92" t="s">
        <v>292</v>
      </c>
      <c r="CA342" s="92"/>
      <c r="CB342" s="92" t="s">
        <v>293</v>
      </c>
      <c r="CC342" s="92" t="s">
        <v>294</v>
      </c>
      <c r="CD342" s="92" t="s">
        <v>295</v>
      </c>
      <c r="CE342" s="92" t="s">
        <v>287</v>
      </c>
      <c r="CF342" s="92" t="s">
        <v>296</v>
      </c>
      <c r="CG342" s="92"/>
      <c r="CH342" s="92"/>
      <c r="CI342" s="92" t="s">
        <v>297</v>
      </c>
      <c r="CJ342" s="92" t="s">
        <v>285</v>
      </c>
      <c r="CK342" s="92" t="s">
        <v>298</v>
      </c>
      <c r="CL342" s="92"/>
      <c r="CM342" s="92" t="s">
        <v>299</v>
      </c>
      <c r="CO342" s="92" t="s">
        <v>300</v>
      </c>
      <c r="CQ342" s="3" t="s">
        <v>301</v>
      </c>
    </row>
    <row r="343" spans="2:91" ht="15.75" hidden="1">
      <c r="B343" s="92"/>
      <c r="C343" s="92"/>
      <c r="D343" s="95"/>
      <c r="E343" s="92"/>
      <c r="F343" s="99"/>
      <c r="G343" s="99"/>
      <c r="H343" s="97"/>
      <c r="I343" s="97"/>
      <c r="J343" s="97"/>
      <c r="K343" s="99"/>
      <c r="L343" s="96"/>
      <c r="M343" s="92"/>
      <c r="N343" s="92"/>
      <c r="O343" s="100"/>
      <c r="P343" s="100"/>
      <c r="Q343" s="100"/>
      <c r="R343" s="100"/>
      <c r="S343" s="100"/>
      <c r="T343" s="101"/>
      <c r="U343" s="100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4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4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 t="s">
        <v>302</v>
      </c>
      <c r="CK343" s="92"/>
      <c r="CL343" s="92"/>
      <c r="CM343" s="92" t="s">
        <v>303</v>
      </c>
    </row>
    <row r="344" spans="2:91" ht="15.75" hidden="1">
      <c r="B344" s="92"/>
      <c r="C344" s="92"/>
      <c r="D344" s="95"/>
      <c r="E344" s="92"/>
      <c r="F344" s="99"/>
      <c r="G344" s="99"/>
      <c r="H344" s="97"/>
      <c r="I344" s="97"/>
      <c r="J344" s="97"/>
      <c r="K344" s="99"/>
      <c r="L344" s="96">
        <v>200</v>
      </c>
      <c r="M344" s="92"/>
      <c r="N344" s="92"/>
      <c r="O344" s="100"/>
      <c r="P344" s="100"/>
      <c r="Q344" s="100"/>
      <c r="R344" s="100"/>
      <c r="S344" s="100"/>
      <c r="T344" s="101"/>
      <c r="U344" s="100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4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4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</row>
    <row r="345" spans="2:91" ht="15.75" hidden="1">
      <c r="B345" s="92"/>
      <c r="C345" s="92"/>
      <c r="D345" s="95"/>
      <c r="E345" s="92"/>
      <c r="F345" s="99"/>
      <c r="G345" s="99"/>
      <c r="H345" s="97"/>
      <c r="I345" s="97"/>
      <c r="J345" s="97"/>
      <c r="K345" s="99"/>
      <c r="L345" s="96"/>
      <c r="M345" s="92"/>
      <c r="N345" s="92"/>
      <c r="O345" s="100"/>
      <c r="P345" s="100"/>
      <c r="Q345" s="100"/>
      <c r="R345" s="100"/>
      <c r="S345" s="100"/>
      <c r="T345" s="101"/>
      <c r="U345" s="100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4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4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</row>
    <row r="346" spans="1:95" ht="12.75" hidden="1">
      <c r="A346" s="7">
        <f>A348*3/100</f>
        <v>51.75</v>
      </c>
      <c r="B346" s="92">
        <f>B348*3/100</f>
        <v>51.75</v>
      </c>
      <c r="C346" s="92"/>
      <c r="D346" s="7">
        <f aca="true" t="shared" si="136" ref="D346:N346">D348*3/100</f>
        <v>51.75</v>
      </c>
      <c r="E346" s="7">
        <f t="shared" si="136"/>
        <v>51.75</v>
      </c>
      <c r="F346" s="7">
        <f t="shared" si="136"/>
        <v>51.75</v>
      </c>
      <c r="G346" s="7">
        <f t="shared" si="136"/>
        <v>51.75</v>
      </c>
      <c r="L346" s="7">
        <f t="shared" si="136"/>
        <v>51.75</v>
      </c>
      <c r="M346" s="7">
        <f t="shared" si="136"/>
        <v>51.75</v>
      </c>
      <c r="N346" s="7">
        <f t="shared" si="136"/>
        <v>51.75</v>
      </c>
      <c r="O346" s="100"/>
      <c r="P346" s="100"/>
      <c r="Q346" s="100"/>
      <c r="R346" s="100"/>
      <c r="S346" s="100"/>
      <c r="T346" s="101"/>
      <c r="U346" s="100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4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4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102">
        <v>199.64</v>
      </c>
      <c r="BY346" s="92">
        <v>26832</v>
      </c>
      <c r="BZ346" s="92">
        <v>805</v>
      </c>
      <c r="CA346" s="92"/>
      <c r="CB346" s="100">
        <v>27637</v>
      </c>
      <c r="CC346" s="92">
        <v>7655.4</v>
      </c>
      <c r="CD346" s="92">
        <v>1243.7</v>
      </c>
      <c r="CE346" s="100">
        <v>36536.1</v>
      </c>
      <c r="CF346" s="92">
        <v>3020</v>
      </c>
      <c r="CG346" s="92"/>
      <c r="CH346" s="92"/>
      <c r="CI346" s="92">
        <v>2591.3</v>
      </c>
      <c r="CJ346" s="92">
        <v>39127.4</v>
      </c>
      <c r="CK346" s="92">
        <v>30419</v>
      </c>
      <c r="CL346" s="92"/>
      <c r="CM346" s="103">
        <v>69546.4</v>
      </c>
      <c r="CO346" s="3">
        <v>3585</v>
      </c>
      <c r="CQ346" s="3">
        <v>84732</v>
      </c>
    </row>
    <row r="347" spans="4:12" ht="15.75" hidden="1">
      <c r="D347" s="95"/>
      <c r="F347" s="96"/>
      <c r="G347" s="96"/>
      <c r="H347" s="97"/>
      <c r="I347" s="97"/>
      <c r="J347" s="97"/>
      <c r="K347" s="96"/>
      <c r="L347" s="96"/>
    </row>
    <row r="348" spans="1:14" ht="12.75" hidden="1">
      <c r="A348" s="7">
        <f>27600/16</f>
        <v>1725</v>
      </c>
      <c r="B348" s="3">
        <f>27600/16</f>
        <v>1725</v>
      </c>
      <c r="D348" s="7">
        <f aca="true" t="shared" si="137" ref="D348:N348">27600/16</f>
        <v>1725</v>
      </c>
      <c r="E348" s="7">
        <f t="shared" si="137"/>
        <v>1725</v>
      </c>
      <c r="F348" s="7">
        <f t="shared" si="137"/>
        <v>1725</v>
      </c>
      <c r="G348" s="7">
        <f t="shared" si="137"/>
        <v>1725</v>
      </c>
      <c r="L348" s="7">
        <f t="shared" si="137"/>
        <v>1725</v>
      </c>
      <c r="M348" s="7">
        <f t="shared" si="137"/>
        <v>1725</v>
      </c>
      <c r="N348" s="7">
        <f t="shared" si="137"/>
        <v>1725</v>
      </c>
    </row>
    <row r="349" spans="4:12" ht="15.75" hidden="1">
      <c r="D349" s="95"/>
      <c r="F349" s="96"/>
      <c r="G349" s="96"/>
      <c r="H349" s="97"/>
      <c r="I349" s="97"/>
      <c r="J349" s="97"/>
      <c r="K349" s="96"/>
      <c r="L349" s="96"/>
    </row>
    <row r="350" spans="1:14" ht="12.75" hidden="1">
      <c r="A350" s="7">
        <f>DA350+A348</f>
        <v>1725</v>
      </c>
      <c r="B350" s="3">
        <f>DB350+B348</f>
        <v>1725</v>
      </c>
      <c r="D350" s="7">
        <f>DD350+D348</f>
        <v>1725</v>
      </c>
      <c r="E350" s="7">
        <f>DE350+E348</f>
        <v>1725</v>
      </c>
      <c r="F350" s="7">
        <f>DG350+F348</f>
        <v>1725</v>
      </c>
      <c r="G350" s="7">
        <f>DH350+G348</f>
        <v>1725</v>
      </c>
      <c r="L350" s="7">
        <f>DI350+L348</f>
        <v>1725</v>
      </c>
      <c r="M350" s="7">
        <f>DJ350+M348</f>
        <v>1725</v>
      </c>
      <c r="N350" s="7">
        <f>DK350+N348</f>
        <v>1725</v>
      </c>
    </row>
    <row r="351" ht="12.75" hidden="1"/>
    <row r="352" spans="1:14" ht="12.75" hidden="1">
      <c r="A352" s="7">
        <f>A350*20.2/100</f>
        <v>348.45</v>
      </c>
      <c r="B352" s="3">
        <f>B350*20.2/100</f>
        <v>348.45</v>
      </c>
      <c r="D352" s="7">
        <f aca="true" t="shared" si="138" ref="D352:N352">D350*20.2/100</f>
        <v>348.45</v>
      </c>
      <c r="E352" s="7">
        <f t="shared" si="138"/>
        <v>348.45</v>
      </c>
      <c r="F352" s="7">
        <f t="shared" si="138"/>
        <v>348.45</v>
      </c>
      <c r="G352" s="7">
        <f t="shared" si="138"/>
        <v>348.45</v>
      </c>
      <c r="L352" s="7">
        <f t="shared" si="138"/>
        <v>348.45</v>
      </c>
      <c r="M352" s="7">
        <f t="shared" si="138"/>
        <v>348.45</v>
      </c>
      <c r="N352" s="7">
        <f t="shared" si="138"/>
        <v>348.45</v>
      </c>
    </row>
    <row r="353" ht="12.75" hidden="1"/>
    <row r="354" spans="1:14" ht="12.75" hidden="1">
      <c r="A354" s="7">
        <f>90.2/16</f>
        <v>5.6375</v>
      </c>
      <c r="B354" s="3">
        <f>90.2/16</f>
        <v>5.6375</v>
      </c>
      <c r="D354" s="7">
        <f aca="true" t="shared" si="139" ref="D354:N354">90.2/16</f>
        <v>5.6375</v>
      </c>
      <c r="E354" s="7">
        <f t="shared" si="139"/>
        <v>5.6375</v>
      </c>
      <c r="F354" s="7">
        <f t="shared" si="139"/>
        <v>5.6375</v>
      </c>
      <c r="G354" s="7">
        <f t="shared" si="139"/>
        <v>5.6375</v>
      </c>
      <c r="L354" s="7">
        <f t="shared" si="139"/>
        <v>5.6375</v>
      </c>
      <c r="M354" s="7">
        <f t="shared" si="139"/>
        <v>5.6375</v>
      </c>
      <c r="N354" s="7">
        <f t="shared" si="139"/>
        <v>5.6375</v>
      </c>
    </row>
    <row r="355" ht="12.75" hidden="1"/>
    <row r="356" spans="1:14" ht="12.75" hidden="1">
      <c r="A356" s="7">
        <f>5743/16</f>
        <v>358.9375</v>
      </c>
      <c r="B356" s="3">
        <f>5743/16</f>
        <v>358.9375</v>
      </c>
      <c r="D356" s="7">
        <f aca="true" t="shared" si="140" ref="D356:N356">5743/16</f>
        <v>358.9375</v>
      </c>
      <c r="E356" s="7">
        <f t="shared" si="140"/>
        <v>358.9375</v>
      </c>
      <c r="F356" s="7">
        <f t="shared" si="140"/>
        <v>358.9375</v>
      </c>
      <c r="G356" s="7">
        <f t="shared" si="140"/>
        <v>358.9375</v>
      </c>
      <c r="L356" s="7">
        <f t="shared" si="140"/>
        <v>358.9375</v>
      </c>
      <c r="M356" s="7">
        <f t="shared" si="140"/>
        <v>358.9375</v>
      </c>
      <c r="N356" s="7">
        <f t="shared" si="140"/>
        <v>358.9375</v>
      </c>
    </row>
    <row r="357" ht="12.75" hidden="1"/>
    <row r="358" ht="12.75" hidden="1"/>
    <row r="359" ht="12.75" hidden="1"/>
    <row r="360" ht="12.75" hidden="1"/>
    <row r="361" spans="2:3" ht="12.75" hidden="1">
      <c r="B361" s="7"/>
      <c r="C361" s="7"/>
    </row>
    <row r="362" spans="2:3" ht="12.75" hidden="1">
      <c r="B362" s="7"/>
      <c r="C362" s="7"/>
    </row>
    <row r="363" spans="2:3" ht="12.75" hidden="1">
      <c r="B363" s="7"/>
      <c r="C363" s="7"/>
    </row>
    <row r="364" spans="2:3" ht="12.75" hidden="1">
      <c r="B364" s="7"/>
      <c r="C364" s="7"/>
    </row>
    <row r="365" spans="2:3" ht="12.75" hidden="1">
      <c r="B365" s="7"/>
      <c r="C365" s="7"/>
    </row>
    <row r="366" spans="2:3" ht="12.75" hidden="1">
      <c r="B366" s="7"/>
      <c r="C366" s="7"/>
    </row>
    <row r="367" spans="2:3" ht="12.75">
      <c r="B367" s="7"/>
      <c r="C367" s="7"/>
    </row>
    <row r="368" spans="2:14" ht="15">
      <c r="B368" s="7"/>
      <c r="C368" s="7"/>
      <c r="D368" s="105"/>
      <c r="L368" s="7">
        <v>63777</v>
      </c>
      <c r="M368" s="7">
        <v>21581</v>
      </c>
      <c r="N368" s="7">
        <v>85358</v>
      </c>
    </row>
    <row r="369" spans="2:16" ht="12.75">
      <c r="B369" s="7"/>
      <c r="C369" s="7"/>
      <c r="L369" s="8">
        <f>+L331-L368</f>
        <v>91</v>
      </c>
      <c r="M369" s="8">
        <f>+M331-M368</f>
        <v>-240</v>
      </c>
      <c r="N369" s="8">
        <f>+N331-N368</f>
        <v>-149</v>
      </c>
      <c r="P369" s="8">
        <f>D331+F331+O331+H331</f>
        <v>127625.65</v>
      </c>
    </row>
  </sheetData>
  <printOptions/>
  <pageMargins left="1.141732283464567" right="0.4724409448818898" top="0.5905511811023623" bottom="0.7480314960629921" header="0.5118110236220472" footer="0.31496062992125984"/>
  <pageSetup horizontalDpi="4" verticalDpi="4" orientation="portrait" paperSize="9" r:id="rId1"/>
  <headerFooter alignWithMargins="0">
    <oddFooter>&amp;L&amp;N&amp;R&amp;P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Любомир Попов</cp:lastModifiedBy>
  <cp:lastPrinted>2015-04-20T14:15:03Z</cp:lastPrinted>
  <dcterms:created xsi:type="dcterms:W3CDTF">2004-01-12T14:35:13Z</dcterms:created>
  <dcterms:modified xsi:type="dcterms:W3CDTF">2015-05-08T10:58:08Z</dcterms:modified>
  <cp:category/>
  <cp:version/>
  <cp:contentType/>
  <cp:contentStatus/>
</cp:coreProperties>
</file>