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00" windowWidth="19230" windowHeight="5700" activeTab="1"/>
  </bookViews>
  <sheets>
    <sheet name="1000" sheetId="1" r:id="rId1"/>
    <sheet name="1000-МФ" sheetId="2" r:id="rId2"/>
  </sheets>
  <externalReferences>
    <externalReference r:id="rId5"/>
    <externalReference r:id="rId6"/>
  </externalReferences>
  <definedNames>
    <definedName name="\c">#N/A</definedName>
    <definedName name="_c">NA()</definedName>
    <definedName name="A" localSheetId="0">#REF!</definedName>
    <definedName name="A">#REF!</definedName>
    <definedName name="B" localSheetId="0">#REF!</definedName>
    <definedName name="B">#REF!</definedName>
    <definedName name="C_" localSheetId="0">#N/A</definedName>
    <definedName name="C_">NA()</definedName>
    <definedName name="E" localSheetId="0">#REF!</definedName>
    <definedName name="E">#REF!</definedName>
    <definedName name="F" localSheetId="0">#REF!</definedName>
    <definedName name="F">#REF!</definedName>
    <definedName name="_xlnm.Print_Area" localSheetId="0">'1000'!$B$2:$C$38</definedName>
    <definedName name="_xlnm.Print_Area" localSheetId="1">'1000-МФ'!$A$1:$C$258</definedName>
    <definedName name="_xlnm.Print_Titles" localSheetId="0">'1000'!$B:$B,'1000'!$5:$9</definedName>
  </definedNames>
  <calcPr fullCalcOnLoad="1"/>
</workbook>
</file>

<file path=xl/sharedStrings.xml><?xml version="1.0" encoding="utf-8"?>
<sst xmlns="http://schemas.openxmlformats.org/spreadsheetml/2006/main" count="206" uniqueCount="103">
  <si>
    <t>Общо:</t>
  </si>
  <si>
    <t>Разходи</t>
  </si>
  <si>
    <t>Политика в областта на устойчивите и прозрачни публични финанси</t>
  </si>
  <si>
    <t>Политика в областта на ефективното събиране на всички държавни приходи</t>
  </si>
  <si>
    <t>Политика в областта на защитата на обществото и икономиката от финансови измами, контрабанда на стоки, изпиране на пари и финансиране на тероризма</t>
  </si>
  <si>
    <t>Политика в областта на управлението на дълга</t>
  </si>
  <si>
    <t>Други бюджетни програми (общо), в т.ч.:</t>
  </si>
  <si>
    <t>Бюджетна програма „Оперативна програма „Административен капацитет“</t>
  </si>
  <si>
    <t>Бюджетна програма „Национален компенсационен жилищен фонд“</t>
  </si>
  <si>
    <t>(лева)</t>
  </si>
  <si>
    <t>Разходи по програмата</t>
  </si>
  <si>
    <t>I.Общо ведомствени разходи</t>
  </si>
  <si>
    <t>от тях за:</t>
  </si>
  <si>
    <t xml:space="preserve">   Персонал</t>
  </si>
  <si>
    <t xml:space="preserve">   Издръжка</t>
  </si>
  <si>
    <t xml:space="preserve">   Капиталови разходи</t>
  </si>
  <si>
    <t>II.Администрирани разходни параграфи по бюджета</t>
  </si>
  <si>
    <t>ІІІ.Общо разходи (I+II)</t>
  </si>
  <si>
    <t>Наименование на областта на политика / бюджетната програма</t>
  </si>
  <si>
    <t>Сума
(в лева)</t>
  </si>
  <si>
    <t>Бюджетна програма "Интегриране на финансовата система във финансовата система на ЕС"</t>
  </si>
  <si>
    <t>Бюджетна програма "Администрация"</t>
  </si>
  <si>
    <t>в т.ч.</t>
  </si>
  <si>
    <t>II. РАЗХОДИ</t>
  </si>
  <si>
    <t>СУМА</t>
  </si>
  <si>
    <t>П О К А З А Т Е Л И</t>
  </si>
  <si>
    <t>НА МИНИСТЕРСТВО НА ФИНАНСИТЕ</t>
  </si>
  <si>
    <t>Б Ю Д Ж Е Т</t>
  </si>
  <si>
    <t>I. ПРИХОДИ, ПОМОЩИ И ДАРЕНИЯ</t>
  </si>
  <si>
    <t>в т.ч. приходи от държавни такси</t>
  </si>
  <si>
    <t>III. БЮДЖЕТНИ ВЗАИМООТНОШЕНИЯ (ТРАНСФЕРИ) - (+/-)</t>
  </si>
  <si>
    <t>1. Неданъчни приходи</t>
  </si>
  <si>
    <t>1. Текущи разходи</t>
  </si>
  <si>
    <t>2. Капиталови разходи</t>
  </si>
  <si>
    <t>1. Бюджетно взаимоотношение с централния бюджет  (+/-)</t>
  </si>
  <si>
    <t>2. Бюджетни взаимоотношения с други бюджетни организации  (+/-)</t>
  </si>
  <si>
    <t>IV. БЮДЖЕТНО САЛДО (+/-)     (I - ІІ + ІІІ)</t>
  </si>
  <si>
    <t>V. ОПЕРАЦИИ В ЧАСТТА НА ФИНАНСИРАНЕТО - НЕТО</t>
  </si>
  <si>
    <t>ПОКАЗАТЕЛИ</t>
  </si>
  <si>
    <t>ЗА 2015 ГОДИНА</t>
  </si>
  <si>
    <t>1.1. Персонал</t>
  </si>
  <si>
    <t>1.2. Субсидии</t>
  </si>
  <si>
    <t>1.3. Текущи трансфери, обезщетения и помощи за домакинствата</t>
  </si>
  <si>
    <t xml:space="preserve">   1.2.1. Субсидии за юридически лица с нестопанска цел</t>
  </si>
  <si>
    <t xml:space="preserve">   в т.ч. Персонал без делегирани бюджети</t>
  </si>
  <si>
    <t xml:space="preserve">     2.1. Получени трансфери (+)</t>
  </si>
  <si>
    <t>3. Трансфери между бюджети и сметки за средствата от Европейския съюз (+/-)</t>
  </si>
  <si>
    <t xml:space="preserve">     3.1. Предоставени трансфери (-)</t>
  </si>
  <si>
    <t>Разходи по области на политики и бюджетни програми</t>
  </si>
  <si>
    <t>Класификационен код съгласно РМС № 436 от 2014 г., изм.с РМС № 798 от 2014 г.</t>
  </si>
  <si>
    <t>1000.01.00</t>
  </si>
  <si>
    <t>1000.01.01</t>
  </si>
  <si>
    <t>1000.01.02</t>
  </si>
  <si>
    <t>1000.02.00</t>
  </si>
  <si>
    <t>1000.02.01</t>
  </si>
  <si>
    <t>1000.03.00</t>
  </si>
  <si>
    <t>1000.03.01</t>
  </si>
  <si>
    <t>1000.03.02</t>
  </si>
  <si>
    <t>1000.03.03</t>
  </si>
  <si>
    <t>1000.04.00</t>
  </si>
  <si>
    <t>1000.04.01</t>
  </si>
  <si>
    <t>1000.05.00</t>
  </si>
  <si>
    <t>1000.05.01</t>
  </si>
  <si>
    <t>1000.05.02</t>
  </si>
  <si>
    <t>1000.06.00</t>
  </si>
  <si>
    <t>1. Максимален размер на ангажиментите за разходи, които могат да бъдат поети през 2015 г.</t>
  </si>
  <si>
    <t>2. Максимален размер на новите задължения за разходи, които могат да бъдат натрупани през 2015 г.</t>
  </si>
  <si>
    <t>Разпределение на ведомствените и администрираните разходи по бюджетни програми за 2015 г.</t>
  </si>
  <si>
    <t>Ведомствени и администрирани разходи по бюджета за 2015 г.  - общо</t>
  </si>
  <si>
    <t>Бюджетна програма “Бюджет и финансово управление”</t>
  </si>
  <si>
    <t>Бюджетна програма “Защита на публичните финансови интереси”</t>
  </si>
  <si>
    <t>Бюджетна програма “Администриране на държавни приходи”</t>
  </si>
  <si>
    <t>Бюджетна програма “Митнически контрол и надзор (нефискален)”</t>
  </si>
  <si>
    <t>Бюджетна програма “Контрол върху организацията и провеждането на хазартни игри”</t>
  </si>
  <si>
    <t>Бюджетна програма “Управление на ликвидността”</t>
  </si>
  <si>
    <t>Общо разходи по бюджетните програми на Министерство на финансите</t>
  </si>
  <si>
    <t xml:space="preserve">   Субсидии за юридически лица с нестопанска цел</t>
  </si>
  <si>
    <t xml:space="preserve">   Текущи трансфери, обезщетения и помощи за домакинствата</t>
  </si>
  <si>
    <t>Показатели по отделните бюджетни програми в рамките на утвърдените със Закона за държавния бюджет на Република България за 2015 г. разходи по области на политики и/или бюджетни програми по бюджета на Министерството на финансите за 2015 г.</t>
  </si>
  <si>
    <t>Сума                        (в лева)</t>
  </si>
  <si>
    <t>1. Финансово компенсиране на граждани с многогодишни жилищноспестовни влоговe по Закона за уреждане правата на граждани с многогодишни жилищно-спестовни влогове (§ 42-00)</t>
  </si>
  <si>
    <t>1. Отпечатване и контрол върху ценни книжа  (§ 10-00)</t>
  </si>
  <si>
    <t>2. Жилищни компенсаторни записи, притежавани от гражданите по Закона за възстановяване собствеността върху одържавени недвижими имоти (§ 42-00)</t>
  </si>
  <si>
    <t>1. Годишни такси за присъждане на държавен кредитен рейтинг на Република България (§ 10-00)</t>
  </si>
  <si>
    <t>1. Мерки за отговорен хазарт по Закона за хазарта (§ 45-00)</t>
  </si>
  <si>
    <t>1. Съдебни и арбитражни производства (§ 10-00)</t>
  </si>
  <si>
    <t xml:space="preserve">1. Информационно издание на министерството </t>
  </si>
  <si>
    <t xml:space="preserve">    - персонал - 27 600 лв. (§02-00 и §05-00)</t>
  </si>
  <si>
    <t xml:space="preserve">    - издръжка - 20 000 лв. (§10-00)</t>
  </si>
  <si>
    <t xml:space="preserve">1. Концесионна дейност по Закона за концесиите </t>
  </si>
  <si>
    <t xml:space="preserve">    - персонал - 256 200 лв. (§02-00 и §05-00)</t>
  </si>
  <si>
    <t xml:space="preserve">    - издръжка - 9 282 500 лв. (§10-00)</t>
  </si>
  <si>
    <t xml:space="preserve">    - капиталови разходи - 368 800 лв. (§52-00 и §53-00)</t>
  </si>
  <si>
    <t>1000.01.01 Бюджетна програма  "Бюджет и финансово управление"</t>
  </si>
  <si>
    <t>1000.01.02 Бюджетна програма "Защита на публичните финансови интереси"</t>
  </si>
  <si>
    <t>1000.02.01 Бюджетна програма "Администриране на държавните приходи"</t>
  </si>
  <si>
    <t>1000.03.01 Бюджетна програма "Интегриране на финансовата система във финансовата система на ЕС"</t>
  </si>
  <si>
    <t>1000.03.02 Бюджетна програма  "Митнически контрол и надзор (нефискален)"</t>
  </si>
  <si>
    <t>1000.03.03 Бюджетна програма  "Контрол върху организацията и провеждането на хазартни игри"</t>
  </si>
  <si>
    <t>1000.04.01 Бюджетна програма "Управление на ликвидността"</t>
  </si>
  <si>
    <t xml:space="preserve">1000.05.01 Бюджетна програма „Оперативна програма „Административен капацитет“                                                                              </t>
  </si>
  <si>
    <t>1000.05.02 Бюджетна програма „Национален компенсационен жилищен фонд“</t>
  </si>
  <si>
    <t>1000.06.00 Бюджетна програма "Администрация"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</si>
</sst>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_)"/>
    <numFmt numFmtId="173" formatCode="#,##0.0"/>
    <numFmt numFmtId="174" formatCode="[Blue]#,##0;[Red]\-#,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</numFmts>
  <fonts count="46"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58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 style="medium">
        <color rgb="FF000000"/>
      </right>
      <top style="medium"/>
      <bottom style="medium"/>
    </border>
    <border>
      <left style="thin">
        <color indexed="8"/>
      </left>
      <right style="medium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rgb="FF000000"/>
      </right>
      <top style="thin">
        <color indexed="8"/>
      </top>
      <bottom style="medium">
        <color rgb="FF000000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/>
      <top style="medium"/>
      <bottom style="medium"/>
    </border>
    <border>
      <left style="medium">
        <color rgb="FF000000"/>
      </left>
      <right style="medium"/>
      <top style="medium"/>
      <bottom style="medium">
        <color rgb="FF000000"/>
      </bottom>
    </border>
    <border>
      <left style="medium"/>
      <right style="medium"/>
      <top style="medium"/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55" applyFont="1" applyFill="1" applyAlignment="1" applyProtection="1">
      <alignment vertical="top"/>
      <protection/>
    </xf>
    <xf numFmtId="3" fontId="4" fillId="0" borderId="0" xfId="55" applyNumberFormat="1" applyFont="1" applyFill="1" applyAlignment="1" applyProtection="1">
      <alignment vertical="top"/>
      <protection/>
    </xf>
    <xf numFmtId="0" fontId="5" fillId="0" borderId="0" xfId="55" applyNumberFormat="1" applyFont="1" applyFill="1" applyBorder="1" applyAlignment="1" applyProtection="1" quotePrefix="1">
      <alignment horizontal="left" vertical="top" wrapText="1" indent="1"/>
      <protection/>
    </xf>
    <xf numFmtId="0" fontId="6" fillId="0" borderId="0" xfId="55" applyFont="1" applyFill="1" applyProtection="1">
      <alignment/>
      <protection/>
    </xf>
    <xf numFmtId="3" fontId="4" fillId="0" borderId="10" xfId="55" applyNumberFormat="1" applyFont="1" applyFill="1" applyBorder="1" applyAlignment="1" applyProtection="1">
      <alignment vertical="top"/>
      <protection/>
    </xf>
    <xf numFmtId="0" fontId="5" fillId="0" borderId="10" xfId="55" applyNumberFormat="1" applyFont="1" applyFill="1" applyBorder="1" applyAlignment="1" applyProtection="1" quotePrefix="1">
      <alignment horizontal="left" vertical="top" wrapText="1"/>
      <protection/>
    </xf>
    <xf numFmtId="0" fontId="4" fillId="0" borderId="0" xfId="55" applyNumberFormat="1" applyFont="1" applyFill="1" applyBorder="1" applyAlignment="1" applyProtection="1">
      <alignment vertical="top" wrapText="1"/>
      <protection/>
    </xf>
    <xf numFmtId="0" fontId="7" fillId="0" borderId="10" xfId="55" applyNumberFormat="1" applyFont="1" applyFill="1" applyBorder="1" applyAlignment="1" applyProtection="1" quotePrefix="1">
      <alignment horizontal="left" vertical="top" wrapText="1"/>
      <protection/>
    </xf>
    <xf numFmtId="0" fontId="4" fillId="0" borderId="0" xfId="55" applyNumberFormat="1" applyFont="1" applyFill="1" applyBorder="1" applyAlignment="1" applyProtection="1" quotePrefix="1">
      <alignment horizontal="left" vertical="top" wrapText="1"/>
      <protection/>
    </xf>
    <xf numFmtId="0" fontId="4" fillId="0" borderId="0" xfId="55" applyFont="1" applyFill="1" applyProtection="1">
      <alignment/>
      <protection/>
    </xf>
    <xf numFmtId="172" fontId="5" fillId="0" borderId="0" xfId="55" applyNumberFormat="1" applyFont="1" applyFill="1" applyBorder="1" applyAlignment="1" applyProtection="1" quotePrefix="1">
      <alignment horizontal="left" vertical="top" wrapText="1" indent="1"/>
      <protection/>
    </xf>
    <xf numFmtId="172" fontId="4" fillId="0" borderId="0" xfId="55" applyNumberFormat="1" applyFont="1" applyFill="1" applyBorder="1" applyAlignment="1" applyProtection="1">
      <alignment horizontal="left" vertical="top" wrapText="1" indent="3"/>
      <protection/>
    </xf>
    <xf numFmtId="172" fontId="4" fillId="0" borderId="0" xfId="55" applyNumberFormat="1" applyFont="1" applyFill="1" applyBorder="1" applyAlignment="1" applyProtection="1" quotePrefix="1">
      <alignment horizontal="left" vertical="top" wrapText="1" indent="3"/>
      <protection/>
    </xf>
    <xf numFmtId="0" fontId="5" fillId="0" borderId="10" xfId="55" applyFont="1" applyFill="1" applyBorder="1" applyAlignment="1" applyProtection="1" quotePrefix="1">
      <alignment horizontal="left" vertical="top" wrapText="1"/>
      <protection/>
    </xf>
    <xf numFmtId="0" fontId="8" fillId="0" borderId="0" xfId="55" applyNumberFormat="1" applyFont="1" applyFill="1" applyBorder="1" applyAlignment="1" applyProtection="1" quotePrefix="1">
      <alignment horizontal="left" vertical="top" wrapText="1" indent="3"/>
      <protection/>
    </xf>
    <xf numFmtId="0" fontId="8" fillId="0" borderId="0" xfId="55" applyNumberFormat="1" applyFont="1" applyFill="1" applyBorder="1" applyAlignment="1" applyProtection="1">
      <alignment horizontal="left" vertical="top" wrapText="1" indent="3"/>
      <protection/>
    </xf>
    <xf numFmtId="0" fontId="8" fillId="0" borderId="0" xfId="55" applyFont="1" applyFill="1" applyBorder="1" applyProtection="1">
      <alignment/>
      <protection/>
    </xf>
    <xf numFmtId="0" fontId="8" fillId="0" borderId="0" xfId="55" applyFont="1" applyFill="1" applyBorder="1" applyAlignment="1" applyProtection="1">
      <alignment vertical="top"/>
      <protection/>
    </xf>
    <xf numFmtId="0" fontId="4" fillId="0" borderId="11" xfId="55" applyFont="1" applyFill="1" applyBorder="1" applyAlignment="1" applyProtection="1">
      <alignment horizontal="center" vertical="top"/>
      <protection/>
    </xf>
    <xf numFmtId="0" fontId="7" fillId="0" borderId="0" xfId="55" applyFont="1" applyFill="1" applyBorder="1" applyAlignment="1" applyProtection="1">
      <alignment horizontal="center" vertical="top"/>
      <protection/>
    </xf>
    <xf numFmtId="0" fontId="5" fillId="0" borderId="0" xfId="55" applyFont="1" applyFill="1" applyBorder="1" applyAlignment="1" applyProtection="1">
      <alignment horizontal="center" vertical="top"/>
      <protection/>
    </xf>
    <xf numFmtId="0" fontId="5" fillId="0" borderId="12" xfId="55" applyFont="1" applyFill="1" applyBorder="1" applyAlignment="1" applyProtection="1">
      <alignment horizontal="center"/>
      <protection/>
    </xf>
    <xf numFmtId="0" fontId="4" fillId="0" borderId="12" xfId="55" applyFont="1" applyFill="1" applyBorder="1" applyAlignment="1" applyProtection="1">
      <alignment vertical="top"/>
      <protection/>
    </xf>
    <xf numFmtId="0" fontId="4" fillId="0" borderId="0" xfId="55" applyFont="1" applyFill="1" applyAlignment="1" applyProtection="1" quotePrefix="1">
      <alignment horizontal="right"/>
      <protection/>
    </xf>
    <xf numFmtId="0" fontId="4" fillId="0" borderId="0" xfId="55" applyFont="1" applyFill="1" applyAlignment="1" applyProtection="1">
      <alignment horizontal="center" vertical="top"/>
      <protection/>
    </xf>
    <xf numFmtId="0" fontId="5" fillId="0" borderId="0" xfId="55" applyFont="1" applyFill="1" applyAlignment="1" applyProtection="1" quotePrefix="1">
      <alignment horizontal="center" vertical="top"/>
      <protection locked="0"/>
    </xf>
    <xf numFmtId="0" fontId="5" fillId="0" borderId="0" xfId="55" applyFont="1" applyFill="1" applyAlignment="1" applyProtection="1">
      <alignment horizontal="center" vertical="top" wrapText="1"/>
      <protection locked="0"/>
    </xf>
    <xf numFmtId="0" fontId="5" fillId="0" borderId="0" xfId="55" applyFont="1" applyFill="1" applyAlignment="1" applyProtection="1" quotePrefix="1">
      <alignment horizontal="left" vertical="top"/>
      <protection/>
    </xf>
    <xf numFmtId="3" fontId="1" fillId="33" borderId="13" xfId="0" applyNumberFormat="1" applyFont="1" applyFill="1" applyBorder="1" applyAlignment="1" applyProtection="1">
      <alignment horizontal="right" wrapText="1" indent="1"/>
      <protection locked="0"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" wrapText="1"/>
    </xf>
    <xf numFmtId="3" fontId="1" fillId="34" borderId="0" xfId="0" applyNumberFormat="1" applyFont="1" applyFill="1" applyAlignment="1">
      <alignment horizontal="center" wrapText="1"/>
    </xf>
    <xf numFmtId="0" fontId="2" fillId="34" borderId="0" xfId="0" applyFont="1" applyFill="1" applyAlignment="1">
      <alignment wrapText="1"/>
    </xf>
    <xf numFmtId="3" fontId="2" fillId="34" borderId="0" xfId="0" applyNumberFormat="1" applyFont="1" applyFill="1" applyAlignment="1">
      <alignment wrapText="1"/>
    </xf>
    <xf numFmtId="3" fontId="1" fillId="34" borderId="14" xfId="0" applyNumberFormat="1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left" vertical="center" wrapText="1"/>
    </xf>
    <xf numFmtId="3" fontId="1" fillId="34" borderId="17" xfId="0" applyNumberFormat="1" applyFont="1" applyFill="1" applyBorder="1" applyAlignment="1">
      <alignment horizontal="right" vertical="center" wrapText="1" indent="1"/>
    </xf>
    <xf numFmtId="0" fontId="2" fillId="34" borderId="18" xfId="0" applyFont="1" applyFill="1" applyBorder="1" applyAlignment="1">
      <alignment horizontal="center" vertical="top" wrapText="1"/>
    </xf>
    <xf numFmtId="0" fontId="2" fillId="34" borderId="19" xfId="0" applyFont="1" applyFill="1" applyBorder="1" applyAlignment="1">
      <alignment horizontal="left" vertical="top" wrapText="1" indent="1"/>
    </xf>
    <xf numFmtId="3" fontId="2" fillId="34" borderId="20" xfId="0" applyNumberFormat="1" applyFont="1" applyFill="1" applyBorder="1" applyAlignment="1">
      <alignment horizontal="right" wrapText="1" indent="1"/>
    </xf>
    <xf numFmtId="3" fontId="1" fillId="34" borderId="20" xfId="0" applyNumberFormat="1" applyFont="1" applyFill="1" applyBorder="1" applyAlignment="1">
      <alignment horizontal="right" wrapText="1" indent="1"/>
    </xf>
    <xf numFmtId="0" fontId="1" fillId="34" borderId="18" xfId="0" applyFont="1" applyFill="1" applyBorder="1" applyAlignment="1">
      <alignment horizontal="center" vertical="top" wrapText="1"/>
    </xf>
    <xf numFmtId="0" fontId="1" fillId="34" borderId="19" xfId="0" applyFont="1" applyFill="1" applyBorder="1" applyAlignment="1">
      <alignment horizontal="left" vertical="top" wrapText="1"/>
    </xf>
    <xf numFmtId="3" fontId="1" fillId="34" borderId="20" xfId="0" applyNumberFormat="1" applyFont="1" applyFill="1" applyBorder="1" applyAlignment="1">
      <alignment horizontal="right" wrapText="1" indent="1"/>
    </xf>
    <xf numFmtId="0" fontId="2" fillId="34" borderId="21" xfId="0" applyFont="1" applyFill="1" applyBorder="1" applyAlignment="1">
      <alignment horizontal="center" vertical="top" wrapText="1"/>
    </xf>
    <xf numFmtId="0" fontId="1" fillId="34" borderId="22" xfId="0" applyFont="1" applyFill="1" applyBorder="1" applyAlignment="1">
      <alignment horizontal="left" vertical="top" wrapText="1"/>
    </xf>
    <xf numFmtId="174" fontId="2" fillId="34" borderId="0" xfId="0" applyNumberFormat="1" applyFont="1" applyFill="1" applyAlignment="1">
      <alignment wrapText="1"/>
    </xf>
    <xf numFmtId="3" fontId="1" fillId="34" borderId="23" xfId="0" applyNumberFormat="1" applyFont="1" applyFill="1" applyBorder="1" applyAlignment="1">
      <alignment horizontal="center" wrapText="1"/>
    </xf>
    <xf numFmtId="0" fontId="1" fillId="34" borderId="24" xfId="0" applyFont="1" applyFill="1" applyBorder="1" applyAlignment="1">
      <alignment horizontal="center" wrapText="1"/>
    </xf>
    <xf numFmtId="0" fontId="2" fillId="34" borderId="0" xfId="0" applyFont="1" applyFill="1" applyAlignment="1">
      <alignment wrapText="1"/>
    </xf>
    <xf numFmtId="3" fontId="1" fillId="34" borderId="25" xfId="0" applyNumberFormat="1" applyFont="1" applyFill="1" applyBorder="1" applyAlignment="1">
      <alignment vertical="top" wrapText="1"/>
    </xf>
    <xf numFmtId="3" fontId="1" fillId="34" borderId="25" xfId="0" applyNumberFormat="1" applyFont="1" applyFill="1" applyBorder="1" applyAlignment="1">
      <alignment horizontal="right" vertical="top" wrapText="1" indent="1"/>
    </xf>
    <xf numFmtId="3" fontId="3" fillId="34" borderId="26" xfId="0" applyNumberFormat="1" applyFont="1" applyFill="1" applyBorder="1" applyAlignment="1">
      <alignment vertical="top" wrapText="1"/>
    </xf>
    <xf numFmtId="3" fontId="2" fillId="34" borderId="26" xfId="0" applyNumberFormat="1" applyFont="1" applyFill="1" applyBorder="1" applyAlignment="1">
      <alignment horizontal="right" vertical="top" wrapText="1" indent="1"/>
    </xf>
    <xf numFmtId="3" fontId="2" fillId="34" borderId="26" xfId="0" applyNumberFormat="1" applyFont="1" applyFill="1" applyBorder="1" applyAlignment="1">
      <alignment vertical="top" wrapText="1"/>
    </xf>
    <xf numFmtId="3" fontId="2" fillId="35" borderId="26" xfId="0" applyNumberFormat="1" applyFont="1" applyFill="1" applyBorder="1" applyAlignment="1" applyProtection="1">
      <alignment horizontal="right" vertical="top" wrapText="1" indent="1"/>
      <protection locked="0"/>
    </xf>
    <xf numFmtId="3" fontId="1" fillId="34" borderId="26" xfId="0" applyNumberFormat="1" applyFont="1" applyFill="1" applyBorder="1" applyAlignment="1">
      <alignment vertical="top" wrapText="1"/>
    </xf>
    <xf numFmtId="3" fontId="1" fillId="34" borderId="26" xfId="0" applyNumberFormat="1" applyFont="1" applyFill="1" applyBorder="1" applyAlignment="1">
      <alignment horizontal="right" vertical="top" wrapText="1" indent="1"/>
    </xf>
    <xf numFmtId="3" fontId="2" fillId="34" borderId="27" xfId="0" applyNumberFormat="1" applyFont="1" applyFill="1" applyBorder="1" applyAlignment="1" applyProtection="1">
      <alignment horizontal="left" vertical="top" wrapText="1" indent="1"/>
      <protection locked="0"/>
    </xf>
    <xf numFmtId="3" fontId="2" fillId="35" borderId="26" xfId="0" applyNumberFormat="1" applyFont="1" applyFill="1" applyBorder="1" applyAlignment="1" applyProtection="1">
      <alignment horizontal="left" vertical="top" wrapText="1" indent="1"/>
      <protection locked="0"/>
    </xf>
    <xf numFmtId="3" fontId="3" fillId="34" borderId="26" xfId="0" applyNumberFormat="1" applyFont="1" applyFill="1" applyBorder="1" applyAlignment="1" applyProtection="1">
      <alignment horizontal="left" vertical="top" wrapText="1" indent="1"/>
      <protection/>
    </xf>
    <xf numFmtId="3" fontId="2" fillId="34" borderId="26" xfId="0" applyNumberFormat="1" applyFont="1" applyFill="1" applyBorder="1" applyAlignment="1" applyProtection="1">
      <alignment horizontal="right" vertical="top" wrapText="1" indent="1"/>
      <protection/>
    </xf>
    <xf numFmtId="3" fontId="1" fillId="34" borderId="28" xfId="0" applyNumberFormat="1" applyFont="1" applyFill="1" applyBorder="1" applyAlignment="1">
      <alignment vertical="top" wrapText="1"/>
    </xf>
    <xf numFmtId="3" fontId="1" fillId="34" borderId="28" xfId="0" applyNumberFormat="1" applyFont="1" applyFill="1" applyBorder="1" applyAlignment="1">
      <alignment horizontal="right" vertical="top" wrapText="1" indent="1"/>
    </xf>
    <xf numFmtId="3" fontId="0" fillId="34" borderId="0" xfId="0" applyNumberFormat="1" applyFill="1" applyAlignment="1">
      <alignment horizontal="right" indent="1"/>
    </xf>
    <xf numFmtId="3" fontId="0" fillId="34" borderId="0" xfId="0" applyNumberFormat="1" applyFill="1" applyAlignment="1">
      <alignment/>
    </xf>
    <xf numFmtId="0" fontId="4" fillId="0" borderId="11" xfId="55" applyFont="1" applyFill="1" applyBorder="1" applyAlignment="1" applyProtection="1" quotePrefix="1">
      <alignment horizontal="center"/>
      <protection/>
    </xf>
    <xf numFmtId="0" fontId="10" fillId="0" borderId="0" xfId="55" applyNumberFormat="1" applyFont="1" applyFill="1" applyBorder="1" applyAlignment="1" applyProtection="1" quotePrefix="1">
      <alignment horizontal="left" vertical="top" wrapText="1" indent="1"/>
      <protection/>
    </xf>
    <xf numFmtId="0" fontId="11" fillId="0" borderId="0" xfId="55" applyNumberFormat="1" applyFont="1" applyFill="1" applyBorder="1" applyAlignment="1" applyProtection="1" quotePrefix="1">
      <alignment horizontal="left" vertical="top" wrapText="1" indent="1"/>
      <protection/>
    </xf>
    <xf numFmtId="3" fontId="5" fillId="0" borderId="10" xfId="55" applyNumberFormat="1" applyFont="1" applyFill="1" applyBorder="1" applyAlignment="1" applyProtection="1">
      <alignment vertical="top"/>
      <protection/>
    </xf>
    <xf numFmtId="3" fontId="5" fillId="0" borderId="0" xfId="55" applyNumberFormat="1" applyFont="1" applyFill="1" applyAlignment="1" applyProtection="1">
      <alignment vertical="top"/>
      <protection/>
    </xf>
    <xf numFmtId="172" fontId="10" fillId="0" borderId="0" xfId="55" applyNumberFormat="1" applyFont="1" applyFill="1" applyBorder="1" applyAlignment="1" applyProtection="1" quotePrefix="1">
      <alignment horizontal="left" vertical="top" wrapText="1" indent="1"/>
      <protection/>
    </xf>
    <xf numFmtId="174" fontId="2" fillId="34" borderId="29" xfId="0" applyNumberFormat="1" applyFont="1" applyFill="1" applyBorder="1" applyAlignment="1">
      <alignment wrapText="1"/>
    </xf>
    <xf numFmtId="3" fontId="1" fillId="34" borderId="30" xfId="0" applyNumberFormat="1" applyFont="1" applyFill="1" applyBorder="1" applyAlignment="1">
      <alignment horizontal="right" wrapText="1" indent="1"/>
    </xf>
    <xf numFmtId="3" fontId="4" fillId="0" borderId="29" xfId="0" applyNumberFormat="1" applyFont="1" applyFill="1" applyBorder="1" applyAlignment="1" applyProtection="1">
      <alignment/>
      <protection/>
    </xf>
    <xf numFmtId="3" fontId="1" fillId="34" borderId="31" xfId="0" applyNumberFormat="1" applyFont="1" applyFill="1" applyBorder="1" applyAlignment="1">
      <alignment horizontal="right" wrapText="1" indent="1"/>
    </xf>
    <xf numFmtId="0" fontId="1" fillId="34" borderId="24" xfId="0" applyFont="1" applyFill="1" applyBorder="1" applyAlignment="1" applyProtection="1">
      <alignment horizontal="left" vertical="top" wrapText="1"/>
      <protection locked="0"/>
    </xf>
    <xf numFmtId="0" fontId="1" fillId="34" borderId="32" xfId="0" applyFont="1" applyFill="1" applyBorder="1" applyAlignment="1">
      <alignment horizontal="center" wrapText="1"/>
    </xf>
    <xf numFmtId="0" fontId="1" fillId="34" borderId="33" xfId="0" applyFont="1" applyFill="1" applyBorder="1" applyAlignment="1" applyProtection="1">
      <alignment horizontal="left" vertical="top" wrapText="1"/>
      <protection locked="0"/>
    </xf>
    <xf numFmtId="0" fontId="1" fillId="35" borderId="33" xfId="0" applyFont="1" applyFill="1" applyBorder="1" applyAlignment="1" applyProtection="1">
      <alignment horizontal="left" vertical="top" wrapText="1"/>
      <protection locked="0"/>
    </xf>
    <xf numFmtId="0" fontId="1" fillId="36" borderId="33" xfId="0" applyFont="1" applyFill="1" applyBorder="1" applyAlignment="1" applyProtection="1">
      <alignment horizontal="left" vertical="top" wrapText="1"/>
      <protection locked="0"/>
    </xf>
    <xf numFmtId="0" fontId="1" fillId="34" borderId="33" xfId="0" applyFont="1" applyFill="1" applyBorder="1" applyAlignment="1" applyProtection="1">
      <alignment horizontal="left" vertical="top" wrapText="1"/>
      <protection/>
    </xf>
    <xf numFmtId="3" fontId="0" fillId="34" borderId="34" xfId="0" applyNumberFormat="1" applyFill="1" applyBorder="1" applyAlignment="1">
      <alignment/>
    </xf>
    <xf numFmtId="3" fontId="2" fillId="34" borderId="0" xfId="0" applyNumberFormat="1" applyFont="1" applyFill="1" applyBorder="1" applyAlignment="1">
      <alignment vertical="top" wrapText="1"/>
    </xf>
    <xf numFmtId="0" fontId="1" fillId="34" borderId="35" xfId="0" applyFont="1" applyFill="1" applyBorder="1" applyAlignment="1">
      <alignment horizontal="center" vertical="center" wrapText="1"/>
    </xf>
    <xf numFmtId="0" fontId="1" fillId="34" borderId="36" xfId="0" applyFont="1" applyFill="1" applyBorder="1" applyAlignment="1">
      <alignment horizontal="center" vertical="center" wrapText="1"/>
    </xf>
    <xf numFmtId="3" fontId="1" fillId="34" borderId="37" xfId="0" applyNumberFormat="1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wrapText="1"/>
    </xf>
    <xf numFmtId="0" fontId="9" fillId="37" borderId="0" xfId="0" applyFont="1" applyFill="1" applyBorder="1" applyAlignment="1" applyProtection="1">
      <alignment horizontal="center" vertical="center" wrapText="1" shrinkToFit="1"/>
      <protection locked="0"/>
    </xf>
    <xf numFmtId="0" fontId="1" fillId="34" borderId="0" xfId="0" applyFont="1" applyFill="1" applyBorder="1" applyAlignment="1">
      <alignment horizontal="center" wrapText="1"/>
    </xf>
    <xf numFmtId="172" fontId="4" fillId="0" borderId="38" xfId="0" applyNumberFormat="1" applyFont="1" applyFill="1" applyBorder="1" applyAlignment="1" applyProtection="1">
      <alignment horizontal="left" wrapText="1"/>
      <protection/>
    </xf>
    <xf numFmtId="172" fontId="4" fillId="0" borderId="33" xfId="0" applyNumberFormat="1" applyFont="1" applyFill="1" applyBorder="1" applyAlignment="1" applyProtection="1">
      <alignment horizontal="left" wrapText="1"/>
      <protection/>
    </xf>
    <xf numFmtId="172" fontId="4" fillId="0" borderId="39" xfId="0" applyNumberFormat="1" applyFont="1" applyFill="1" applyBorder="1" applyAlignment="1" applyProtection="1">
      <alignment horizontal="left" wrapText="1"/>
      <protection/>
    </xf>
    <xf numFmtId="172" fontId="4" fillId="0" borderId="40" xfId="0" applyNumberFormat="1" applyFont="1" applyFill="1" applyBorder="1" applyAlignment="1" applyProtection="1">
      <alignment horizontal="left" wrapText="1"/>
      <protection/>
    </xf>
    <xf numFmtId="3" fontId="1" fillId="34" borderId="41" xfId="0" applyNumberFormat="1" applyFont="1" applyFill="1" applyBorder="1" applyAlignment="1">
      <alignment horizontal="center" vertical="center" wrapText="1"/>
    </xf>
    <xf numFmtId="3" fontId="1" fillId="34" borderId="42" xfId="0" applyNumberFormat="1" applyFont="1" applyFill="1" applyBorder="1" applyAlignment="1">
      <alignment horizontal="center" vertical="center" wrapText="1"/>
    </xf>
    <xf numFmtId="0" fontId="2" fillId="34" borderId="43" xfId="0" applyFont="1" applyFill="1" applyBorder="1" applyAlignment="1">
      <alignment horizontal="center" wrapText="1"/>
    </xf>
    <xf numFmtId="0" fontId="2" fillId="34" borderId="44" xfId="0" applyFont="1" applyFill="1" applyBorder="1" applyAlignment="1">
      <alignment horizontal="center" wrapText="1"/>
    </xf>
    <xf numFmtId="0" fontId="4" fillId="0" borderId="43" xfId="0" applyFont="1" applyFill="1" applyBorder="1" applyAlignment="1" applyProtection="1">
      <alignment horizontal="center" wrapText="1"/>
      <protection/>
    </xf>
    <xf numFmtId="0" fontId="4" fillId="0" borderId="44" xfId="0" applyFont="1" applyFill="1" applyBorder="1" applyAlignment="1" applyProtection="1">
      <alignment horizontal="center" wrapText="1"/>
      <protection/>
    </xf>
    <xf numFmtId="0" fontId="1" fillId="34" borderId="45" xfId="0" applyFont="1" applyFill="1" applyBorder="1" applyAlignment="1">
      <alignment horizontal="center" wrapText="1"/>
    </xf>
    <xf numFmtId="0" fontId="1" fillId="34" borderId="46" xfId="0" applyFont="1" applyFill="1" applyBorder="1" applyAlignment="1">
      <alignment horizontal="center" wrapText="1"/>
    </xf>
    <xf numFmtId="0" fontId="1" fillId="34" borderId="44" xfId="0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share\mf\&#1060;&#1048;&#1053;&#1040;&#1053;&#1057;&#1048;%20&#1048;%20&#1059;&#1055;&#1056;&#1040;&#1042;&#1051;&#1045;&#1053;&#1048;&#1045;%20&#1053;&#1040;%20&#1057;&#1054;&#1041;&#1057;&#1058;&#1042;&#1045;&#1053;&#1054;&#1057;&#1058;&#1058;&#1040;\&#1060;&#1080;&#1085;&#1072;&#1085;&#1089;&#1086;&#1074;&#1086;%20&#1089;&#1095;&#1077;&#1090;&#1086;&#1074;&#1086;&#1076;&#1077;&#1085;\private\BUDJET_2014\PROEKT_PMS\home\karaslavov\Escritorio\&#1047;&#1072;%20&#1055;&#1052;&#1057;%20&#1087;&#1088;&#1080;&#1083;%202\Pril1-2013-MV-prog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vkostova\Local%20Settings\Temporary%20Internet%20Files\OLK47\Pril1-2013-MV-prog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_0300"/>
      <sheetName val="06_1200"/>
      <sheetName val="07_1300"/>
      <sheetName val="08_1400"/>
      <sheetName val="09_1500"/>
      <sheetName val="11_1700"/>
      <sheetName val="12_1800"/>
      <sheetName val="14_2000"/>
      <sheetName val="15_2100"/>
      <sheetName val="16_2200"/>
      <sheetName val="17_2300"/>
      <sheetName val="18_2500"/>
      <sheetName val="19_3000"/>
      <sheetName val="34_5300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_0300"/>
      <sheetName val="06_1200"/>
      <sheetName val="07_1300"/>
      <sheetName val="08_1400"/>
      <sheetName val="09_1500"/>
      <sheetName val="11_1700"/>
      <sheetName val="12_1800"/>
      <sheetName val="14_2000"/>
      <sheetName val="15_2100"/>
      <sheetName val="16_2200"/>
      <sheetName val="17_2300"/>
      <sheetName val="18_2500"/>
      <sheetName val="19_3000"/>
      <sheetName val="34_5300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zoomScalePageLayoutView="0" workbookViewId="0" topLeftCell="B10">
      <selection activeCell="G31" sqref="G31"/>
    </sheetView>
  </sheetViews>
  <sheetFormatPr defaultColWidth="10.57421875" defaultRowHeight="12.75"/>
  <cols>
    <col min="1" max="1" width="3.28125" style="1" hidden="1" customWidth="1"/>
    <col min="2" max="2" width="70.7109375" style="1" customWidth="1"/>
    <col min="3" max="3" width="14.7109375" style="1" customWidth="1"/>
    <col min="4" max="4" width="10.57421875" style="1" customWidth="1"/>
    <col min="5" max="5" width="12.421875" style="1" bestFit="1" customWidth="1"/>
    <col min="6" max="16384" width="10.57421875" style="1" customWidth="1"/>
  </cols>
  <sheetData>
    <row r="1" spans="1:2" ht="15.75">
      <c r="A1" s="1">
        <v>1</v>
      </c>
      <c r="B1" s="28"/>
    </row>
    <row r="2" spans="1:2" ht="15.75">
      <c r="A2" s="1">
        <v>1</v>
      </c>
      <c r="B2" s="26" t="s">
        <v>27</v>
      </c>
    </row>
    <row r="3" spans="1:2" ht="15.75">
      <c r="A3" s="1">
        <v>1</v>
      </c>
      <c r="B3" s="27" t="s">
        <v>26</v>
      </c>
    </row>
    <row r="4" spans="1:2" ht="15.75">
      <c r="A4" s="1">
        <v>1</v>
      </c>
      <c r="B4" s="26" t="s">
        <v>39</v>
      </c>
    </row>
    <row r="5" spans="1:3" ht="16.5" thickBot="1">
      <c r="A5" s="1">
        <v>1</v>
      </c>
      <c r="B5" s="25"/>
      <c r="C5" s="24"/>
    </row>
    <row r="6" spans="1:3" ht="15.75">
      <c r="A6" s="1">
        <v>1</v>
      </c>
      <c r="B6" s="23"/>
      <c r="C6" s="22"/>
    </row>
    <row r="7" spans="1:3" ht="15.75">
      <c r="A7" s="1">
        <v>1</v>
      </c>
      <c r="B7" s="21" t="s">
        <v>25</v>
      </c>
      <c r="C7" s="20" t="s">
        <v>24</v>
      </c>
    </row>
    <row r="8" spans="1:3" ht="16.5" thickBot="1">
      <c r="A8" s="1">
        <v>1</v>
      </c>
      <c r="B8" s="19"/>
      <c r="C8" s="68" t="s">
        <v>9</v>
      </c>
    </row>
    <row r="9" spans="1:3" ht="15.75">
      <c r="A9" s="1">
        <v>1</v>
      </c>
      <c r="B9" s="18"/>
      <c r="C9" s="17"/>
    </row>
    <row r="10" spans="1:3" ht="15.75">
      <c r="A10" s="1">
        <v>1</v>
      </c>
      <c r="B10" s="6" t="s">
        <v>28</v>
      </c>
      <c r="C10" s="71">
        <f>C11</f>
        <v>90000000</v>
      </c>
    </row>
    <row r="11" spans="1:3" ht="15.75">
      <c r="A11" s="4">
        <f>IF(AND(MAX(C11:C11)=0,MIN(C11:C11)=0),0,1)</f>
        <v>1</v>
      </c>
      <c r="B11" s="69" t="s">
        <v>31</v>
      </c>
      <c r="C11" s="72">
        <v>90000000</v>
      </c>
    </row>
    <row r="12" spans="1:3" ht="15.75">
      <c r="A12" s="4">
        <f>IF(AND(MAX(C12:C12)=0,MIN(C12:C12)=0),0,1)</f>
        <v>1</v>
      </c>
      <c r="B12" s="16" t="s">
        <v>29</v>
      </c>
      <c r="C12" s="2">
        <v>80000000</v>
      </c>
    </row>
    <row r="13" spans="1:3" ht="15.75">
      <c r="A13" s="4">
        <f>IF(AND(MAX(C13:C13)=0,MIN(C13:C13)=0),0,1)</f>
        <v>0</v>
      </c>
      <c r="B13" s="15"/>
      <c r="C13" s="72"/>
    </row>
    <row r="14" spans="1:3" ht="15.75">
      <c r="A14" s="1">
        <v>1</v>
      </c>
      <c r="B14" s="7"/>
      <c r="C14" s="72"/>
    </row>
    <row r="15" spans="1:3" ht="15.75">
      <c r="A15" s="1">
        <v>1</v>
      </c>
      <c r="B15" s="14" t="s">
        <v>23</v>
      </c>
      <c r="C15" s="71">
        <f>C16+C23</f>
        <v>363520000</v>
      </c>
    </row>
    <row r="16" spans="1:5" ht="15.75">
      <c r="A16" s="1">
        <v>1</v>
      </c>
      <c r="B16" s="73" t="s">
        <v>32</v>
      </c>
      <c r="C16" s="72">
        <v>351841000</v>
      </c>
      <c r="E16" s="2"/>
    </row>
    <row r="17" spans="1:3" ht="15.75">
      <c r="A17" s="4">
        <f>IF(SUM(A18:A18)=0,0,1)</f>
        <v>1</v>
      </c>
      <c r="B17" s="12" t="s">
        <v>22</v>
      </c>
      <c r="C17" s="72"/>
    </row>
    <row r="18" spans="1:3" ht="15.75">
      <c r="A18" s="4">
        <f>IF(AND(MAX(C18:C18)=0,MIN(C18:C18)=0),0,1)</f>
        <v>1</v>
      </c>
      <c r="B18" s="13" t="s">
        <v>40</v>
      </c>
      <c r="C18" s="2">
        <v>231560000</v>
      </c>
    </row>
    <row r="19" spans="1:3" ht="15.75">
      <c r="A19" s="4"/>
      <c r="B19" s="12" t="s">
        <v>44</v>
      </c>
      <c r="C19" s="2">
        <v>231560000</v>
      </c>
    </row>
    <row r="20" spans="1:3" ht="15.75">
      <c r="A20" s="4"/>
      <c r="B20" s="13" t="s">
        <v>41</v>
      </c>
      <c r="C20" s="2">
        <f>C21</f>
        <v>2000000</v>
      </c>
    </row>
    <row r="21" spans="1:3" ht="15.75">
      <c r="A21" s="4"/>
      <c r="B21" s="13" t="s">
        <v>43</v>
      </c>
      <c r="C21" s="2">
        <v>2000000</v>
      </c>
    </row>
    <row r="22" spans="1:3" ht="21" customHeight="1">
      <c r="A22" s="4"/>
      <c r="B22" s="13" t="s">
        <v>42</v>
      </c>
      <c r="C22" s="2">
        <v>12630000</v>
      </c>
    </row>
    <row r="23" spans="1:3" ht="15.75">
      <c r="A23" s="4">
        <f>IF(AND(MAX(C23:C23)=0,MIN(C23:C23)=0),0,1)</f>
        <v>1</v>
      </c>
      <c r="B23" s="73" t="s">
        <v>33</v>
      </c>
      <c r="C23" s="72">
        <v>11679000</v>
      </c>
    </row>
    <row r="24" spans="1:3" ht="15.75">
      <c r="A24" s="4">
        <f>IF(AND(MAX(C24:C24)=0,MIN(C24:C24)=0),0,1)</f>
        <v>0</v>
      </c>
      <c r="B24" s="11"/>
      <c r="C24" s="72"/>
    </row>
    <row r="25" spans="1:3" ht="15.75">
      <c r="A25" s="1">
        <v>1</v>
      </c>
      <c r="B25" s="9"/>
      <c r="C25" s="72"/>
    </row>
    <row r="26" spans="1:3" ht="15.75">
      <c r="A26" s="10">
        <v>1</v>
      </c>
      <c r="B26" s="8" t="s">
        <v>30</v>
      </c>
      <c r="C26" s="71">
        <f>C28+C29+C31</f>
        <v>273520000</v>
      </c>
    </row>
    <row r="27" spans="1:3" ht="15.75">
      <c r="A27" s="1">
        <v>1</v>
      </c>
      <c r="B27" s="9"/>
      <c r="C27" s="72"/>
    </row>
    <row r="28" spans="1:3" ht="15.75">
      <c r="A28" s="4">
        <f>IF(AND(MAX(C28:C28)=0,MIN(C28:C28)=0),0,1)</f>
        <v>1</v>
      </c>
      <c r="B28" s="3" t="s">
        <v>34</v>
      </c>
      <c r="C28" s="72">
        <v>270162100</v>
      </c>
    </row>
    <row r="29" spans="1:3" ht="18.75" customHeight="1">
      <c r="A29" s="4">
        <f>IF(AND(MAX(C29:C29)=0,MIN(C29:C29)=0),0,1)</f>
        <v>1</v>
      </c>
      <c r="B29" s="3" t="s">
        <v>35</v>
      </c>
      <c r="C29" s="72">
        <f>C30</f>
        <v>3358900</v>
      </c>
    </row>
    <row r="30" spans="1:3" ht="15.75">
      <c r="A30" s="4">
        <f>IF(AND(MAX(C30:C30)=0,MIN(C30:C30)=0),0,1)</f>
        <v>1</v>
      </c>
      <c r="B30" s="70" t="s">
        <v>45</v>
      </c>
      <c r="C30" s="2">
        <v>3358900</v>
      </c>
    </row>
    <row r="31" spans="1:3" ht="31.5">
      <c r="A31" s="4">
        <f>IF(AND(MAX(C31:C31)=0,MIN(C31:C31)=0),0,1)</f>
        <v>1</v>
      </c>
      <c r="B31" s="3" t="s">
        <v>46</v>
      </c>
      <c r="C31" s="72">
        <f>C32</f>
        <v>-1000</v>
      </c>
    </row>
    <row r="32" spans="1:3" ht="15.75">
      <c r="A32" s="4">
        <f>IF(AND(MAX(C32:C32)=0,MIN(C32:C32)=0),0,1)</f>
        <v>1</v>
      </c>
      <c r="B32" s="70" t="s">
        <v>47</v>
      </c>
      <c r="C32" s="2">
        <v>-1000</v>
      </c>
    </row>
    <row r="33" spans="1:3" ht="15.75">
      <c r="A33" s="4"/>
      <c r="B33" s="70"/>
      <c r="C33" s="2"/>
    </row>
    <row r="34" spans="1:3" ht="15.75">
      <c r="A34" s="4"/>
      <c r="B34" s="70"/>
      <c r="C34" s="2"/>
    </row>
    <row r="35" spans="1:3" ht="15.75">
      <c r="A35" s="1">
        <v>1</v>
      </c>
      <c r="B35" s="6" t="s">
        <v>36</v>
      </c>
      <c r="C35" s="5">
        <f>C10-C15+C26</f>
        <v>0</v>
      </c>
    </row>
    <row r="36" spans="1:3" ht="15.75">
      <c r="A36" s="1">
        <v>1</v>
      </c>
      <c r="B36" s="7"/>
      <c r="C36" s="2"/>
    </row>
    <row r="37" spans="1:3" ht="15.75">
      <c r="A37" s="1">
        <v>1</v>
      </c>
      <c r="B37" s="6" t="s">
        <v>37</v>
      </c>
      <c r="C37" s="5">
        <v>0</v>
      </c>
    </row>
    <row r="38" spans="1:3" ht="15.75">
      <c r="A38" s="4">
        <f>IF(AND(MAX(C38:C38)=0,MIN(C38:C38)=0),0,1)</f>
        <v>0</v>
      </c>
      <c r="B38" s="3"/>
      <c r="C38" s="2">
        <v>0</v>
      </c>
    </row>
  </sheetData>
  <sheetProtection/>
  <printOptions/>
  <pageMargins left="0.984251968503937" right="0.5905511811023623" top="0.7874015748031497" bottom="0.7874015748031497" header="0.5905511811023623" footer="0.5118110236220472"/>
  <pageSetup blackAndWhite="1" horizontalDpi="600" verticalDpi="600" orientation="portrait" paperSize="9" r:id="rId1"/>
  <headerFooter alignWithMargins="0"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L269"/>
  <sheetViews>
    <sheetView showZeros="0" tabSelected="1" zoomScale="110" zoomScaleNormal="110" zoomScaleSheetLayoutView="100" zoomScalePageLayoutView="0" workbookViewId="0" topLeftCell="A1">
      <selection activeCell="C260" sqref="C260"/>
    </sheetView>
  </sheetViews>
  <sheetFormatPr defaultColWidth="9.140625" defaultRowHeight="12.75"/>
  <cols>
    <col min="1" max="1" width="19.57421875" style="30" customWidth="1"/>
    <col min="2" max="2" width="81.7109375" style="30" customWidth="1"/>
    <col min="3" max="3" width="17.00390625" style="67" customWidth="1"/>
    <col min="4" max="11" width="0" style="30" hidden="1" customWidth="1"/>
    <col min="12" max="12" width="11.421875" style="30" bestFit="1" customWidth="1"/>
    <col min="13" max="16384" width="9.140625" style="30" customWidth="1"/>
  </cols>
  <sheetData>
    <row r="1" spans="1:3" ht="90" customHeight="1">
      <c r="A1" s="90" t="s">
        <v>78</v>
      </c>
      <c r="B1" s="90"/>
      <c r="C1" s="90"/>
    </row>
    <row r="2" spans="1:3" ht="14.25">
      <c r="A2" s="31"/>
      <c r="B2" s="31"/>
      <c r="C2" s="32"/>
    </row>
    <row r="3" spans="1:3" ht="15">
      <c r="A3" s="33"/>
      <c r="B3" s="33"/>
      <c r="C3" s="34"/>
    </row>
    <row r="4" spans="1:3" ht="15" thickBot="1">
      <c r="A4" s="91"/>
      <c r="B4" s="91"/>
      <c r="C4" s="91"/>
    </row>
    <row r="5" spans="1:3" ht="15" thickBot="1">
      <c r="A5" s="102" t="s">
        <v>48</v>
      </c>
      <c r="B5" s="103"/>
      <c r="C5" s="104"/>
    </row>
    <row r="6" spans="1:3" ht="89.25" customHeight="1" thickBot="1">
      <c r="A6" s="86" t="s">
        <v>49</v>
      </c>
      <c r="B6" s="87" t="s">
        <v>18</v>
      </c>
      <c r="C6" s="88" t="s">
        <v>19</v>
      </c>
    </row>
    <row r="7" spans="1:3" ht="14.25">
      <c r="A7" s="36" t="s">
        <v>50</v>
      </c>
      <c r="B7" s="37" t="s">
        <v>2</v>
      </c>
      <c r="C7" s="38">
        <f>+C8+C9</f>
        <v>52625000</v>
      </c>
    </row>
    <row r="8" spans="1:3" ht="15">
      <c r="A8" s="39" t="s">
        <v>51</v>
      </c>
      <c r="B8" s="40" t="s">
        <v>69</v>
      </c>
      <c r="C8" s="41">
        <f>+C54</f>
        <v>8122000</v>
      </c>
    </row>
    <row r="9" spans="1:3" ht="15">
      <c r="A9" s="39" t="s">
        <v>52</v>
      </c>
      <c r="B9" s="40" t="s">
        <v>70</v>
      </c>
      <c r="C9" s="41">
        <f>+C75</f>
        <v>44503000</v>
      </c>
    </row>
    <row r="10" spans="1:3" ht="14.25">
      <c r="A10" s="43" t="s">
        <v>53</v>
      </c>
      <c r="B10" s="37" t="s">
        <v>3</v>
      </c>
      <c r="C10" s="42">
        <f>+C11</f>
        <v>228894000</v>
      </c>
    </row>
    <row r="11" spans="1:3" ht="15">
      <c r="A11" s="39" t="s">
        <v>54</v>
      </c>
      <c r="B11" s="40" t="s">
        <v>71</v>
      </c>
      <c r="C11" s="41">
        <f>+C96</f>
        <v>228894000</v>
      </c>
    </row>
    <row r="12" spans="1:3" ht="34.5" customHeight="1">
      <c r="A12" s="43" t="s">
        <v>55</v>
      </c>
      <c r="B12" s="37" t="s">
        <v>4</v>
      </c>
      <c r="C12" s="42">
        <f>+C13+C14+C15</f>
        <v>29728000</v>
      </c>
    </row>
    <row r="13" spans="1:3" ht="30">
      <c r="A13" s="39" t="s">
        <v>56</v>
      </c>
      <c r="B13" s="40" t="s">
        <v>20</v>
      </c>
      <c r="C13" s="41">
        <f>+C117</f>
        <v>469000</v>
      </c>
    </row>
    <row r="14" spans="1:3" ht="15">
      <c r="A14" s="39" t="s">
        <v>57</v>
      </c>
      <c r="B14" s="40" t="s">
        <v>72</v>
      </c>
      <c r="C14" s="41">
        <f>+C138</f>
        <v>25515000</v>
      </c>
    </row>
    <row r="15" spans="1:3" ht="14.25" customHeight="1">
      <c r="A15" s="39" t="s">
        <v>58</v>
      </c>
      <c r="B15" s="40" t="s">
        <v>73</v>
      </c>
      <c r="C15" s="41">
        <f>+C159</f>
        <v>3744000</v>
      </c>
    </row>
    <row r="16" spans="1:3" ht="14.25">
      <c r="A16" s="43" t="s">
        <v>59</v>
      </c>
      <c r="B16" s="37" t="s">
        <v>5</v>
      </c>
      <c r="C16" s="42">
        <f>+C17</f>
        <v>5918000</v>
      </c>
    </row>
    <row r="17" spans="1:3" ht="15">
      <c r="A17" s="39" t="s">
        <v>60</v>
      </c>
      <c r="B17" s="40" t="s">
        <v>74</v>
      </c>
      <c r="C17" s="41">
        <f>+C180</f>
        <v>5918000</v>
      </c>
    </row>
    <row r="18" spans="1:3" ht="14.25">
      <c r="A18" s="43" t="s">
        <v>61</v>
      </c>
      <c r="B18" s="37" t="s">
        <v>6</v>
      </c>
      <c r="C18" s="42">
        <f>+C19+C20</f>
        <v>12871000</v>
      </c>
    </row>
    <row r="19" spans="1:3" ht="15">
      <c r="A19" s="39" t="s">
        <v>62</v>
      </c>
      <c r="B19" s="40" t="s">
        <v>7</v>
      </c>
      <c r="C19" s="41">
        <f>+C201</f>
        <v>1500000</v>
      </c>
    </row>
    <row r="20" spans="1:3" ht="15">
      <c r="A20" s="39" t="s">
        <v>63</v>
      </c>
      <c r="B20" s="40" t="s">
        <v>8</v>
      </c>
      <c r="C20" s="41">
        <f>+C222</f>
        <v>11371000</v>
      </c>
    </row>
    <row r="21" spans="1:3" ht="14.25">
      <c r="A21" s="43" t="s">
        <v>64</v>
      </c>
      <c r="B21" s="44" t="s">
        <v>21</v>
      </c>
      <c r="C21" s="45">
        <f>+C243</f>
        <v>33484000</v>
      </c>
    </row>
    <row r="22" spans="1:3" ht="15.75" thickBot="1">
      <c r="A22" s="46"/>
      <c r="B22" s="47" t="s">
        <v>0</v>
      </c>
      <c r="C22" s="29">
        <f>+C21+C18+C16+C12+C10+C7</f>
        <v>363520000</v>
      </c>
    </row>
    <row r="23" spans="1:3" ht="15">
      <c r="A23" s="33"/>
      <c r="B23" s="33"/>
      <c r="C23" s="48">
        <f>+C22-C257</f>
        <v>0</v>
      </c>
    </row>
    <row r="24" spans="1:3" ht="15">
      <c r="A24" s="33"/>
      <c r="B24" s="33"/>
      <c r="C24" s="48"/>
    </row>
    <row r="25" spans="1:3" ht="29.25" hidden="1" thickBot="1">
      <c r="A25" s="96" t="s">
        <v>38</v>
      </c>
      <c r="B25" s="97"/>
      <c r="C25" s="35" t="s">
        <v>19</v>
      </c>
    </row>
    <row r="26" spans="1:3" ht="15.75" hidden="1" thickBot="1">
      <c r="A26" s="98"/>
      <c r="B26" s="99"/>
      <c r="C26" s="74"/>
    </row>
    <row r="27" spans="1:3" ht="28.5" customHeight="1" hidden="1" thickBot="1">
      <c r="A27" s="92" t="s">
        <v>65</v>
      </c>
      <c r="B27" s="93"/>
      <c r="C27" s="75">
        <v>172000000</v>
      </c>
    </row>
    <row r="28" spans="1:3" ht="16.5" hidden="1" thickBot="1">
      <c r="A28" s="100"/>
      <c r="B28" s="101"/>
      <c r="C28" s="76"/>
    </row>
    <row r="29" spans="1:3" ht="30.75" customHeight="1" hidden="1" thickBot="1">
      <c r="A29" s="94" t="s">
        <v>66</v>
      </c>
      <c r="B29" s="95"/>
      <c r="C29" s="77">
        <v>135000000</v>
      </c>
    </row>
    <row r="30" spans="1:3" ht="15" hidden="1">
      <c r="A30" s="33"/>
      <c r="B30" s="33"/>
      <c r="C30" s="48"/>
    </row>
    <row r="31" spans="1:3" ht="15" hidden="1">
      <c r="A31" s="33"/>
      <c r="B31" s="33"/>
      <c r="C31" s="48"/>
    </row>
    <row r="32" spans="1:3" ht="7.5" customHeight="1">
      <c r="A32" s="33"/>
      <c r="B32" s="33"/>
      <c r="C32" s="48"/>
    </row>
    <row r="33" spans="2:3" ht="14.25" customHeight="1">
      <c r="B33" s="89" t="s">
        <v>67</v>
      </c>
      <c r="C33" s="89"/>
    </row>
    <row r="34" spans="1:3" ht="15" customHeight="1" thickBot="1">
      <c r="A34" s="33"/>
      <c r="B34" s="33"/>
      <c r="C34" s="34"/>
    </row>
    <row r="35" spans="1:3" ht="15.75" thickBot="1">
      <c r="A35" s="33"/>
      <c r="B35" s="78" t="s">
        <v>93</v>
      </c>
      <c r="C35" s="49"/>
    </row>
    <row r="36" spans="1:3" ht="30" thickBot="1">
      <c r="A36" s="33"/>
      <c r="B36" s="50" t="s">
        <v>10</v>
      </c>
      <c r="C36" s="49" t="s">
        <v>79</v>
      </c>
    </row>
    <row r="37" spans="1:3" ht="15">
      <c r="A37" s="51"/>
      <c r="B37" s="52" t="s">
        <v>11</v>
      </c>
      <c r="C37" s="53">
        <f>+SUM(C39:C41)</f>
        <v>8074400</v>
      </c>
    </row>
    <row r="38" spans="1:3" ht="15">
      <c r="A38" s="51"/>
      <c r="B38" s="54" t="s">
        <v>12</v>
      </c>
      <c r="C38" s="55"/>
    </row>
    <row r="39" spans="1:3" ht="15">
      <c r="A39" s="51"/>
      <c r="B39" s="56" t="s">
        <v>13</v>
      </c>
      <c r="C39" s="57">
        <v>7206700</v>
      </c>
    </row>
    <row r="40" spans="1:3" ht="15">
      <c r="A40" s="51"/>
      <c r="B40" s="56" t="s">
        <v>14</v>
      </c>
      <c r="C40" s="57">
        <v>864200</v>
      </c>
    </row>
    <row r="41" spans="1:3" ht="15">
      <c r="A41" s="51"/>
      <c r="B41" s="56" t="s">
        <v>15</v>
      </c>
      <c r="C41" s="57">
        <v>3500</v>
      </c>
    </row>
    <row r="42" spans="1:3" ht="15">
      <c r="A42" s="51"/>
      <c r="B42" s="58"/>
      <c r="C42" s="55"/>
    </row>
    <row r="43" spans="1:3" ht="15">
      <c r="A43" s="51"/>
      <c r="B43" s="58" t="s">
        <v>16</v>
      </c>
      <c r="C43" s="59">
        <f>+SUM(C44:C53)</f>
        <v>47600</v>
      </c>
    </row>
    <row r="44" spans="1:3" ht="14.25" customHeight="1">
      <c r="A44" s="51"/>
      <c r="B44" s="54" t="s">
        <v>12</v>
      </c>
      <c r="C44" s="55"/>
    </row>
    <row r="45" spans="1:12" ht="15">
      <c r="A45" s="51"/>
      <c r="B45" s="60" t="s">
        <v>86</v>
      </c>
      <c r="C45" s="57">
        <v>47600</v>
      </c>
      <c r="L45" s="67"/>
    </row>
    <row r="46" spans="1:3" ht="15">
      <c r="A46" s="51"/>
      <c r="B46" s="60" t="s">
        <v>87</v>
      </c>
      <c r="C46" s="57"/>
    </row>
    <row r="47" spans="1:3" ht="16.5" customHeight="1">
      <c r="A47" s="51"/>
      <c r="B47" s="60" t="s">
        <v>88</v>
      </c>
      <c r="C47" s="57"/>
    </row>
    <row r="48" spans="1:3" ht="15" hidden="1">
      <c r="A48" s="51"/>
      <c r="B48" s="60"/>
      <c r="C48" s="57"/>
    </row>
    <row r="49" spans="1:3" ht="15" hidden="1">
      <c r="A49" s="51"/>
      <c r="B49" s="61"/>
      <c r="C49" s="57"/>
    </row>
    <row r="50" spans="1:3" ht="15" hidden="1">
      <c r="A50" s="51"/>
      <c r="B50" s="61"/>
      <c r="C50" s="57"/>
    </row>
    <row r="51" spans="1:3" ht="15" hidden="1">
      <c r="A51" s="51"/>
      <c r="B51" s="61"/>
      <c r="C51" s="57"/>
    </row>
    <row r="52" spans="1:3" ht="15" hidden="1">
      <c r="A52" s="51"/>
      <c r="B52" s="61"/>
      <c r="C52" s="57"/>
    </row>
    <row r="53" spans="1:3" ht="15">
      <c r="A53" s="51"/>
      <c r="B53" s="62"/>
      <c r="C53" s="63"/>
    </row>
    <row r="54" spans="1:3" ht="15.75" thickBot="1">
      <c r="A54" s="51"/>
      <c r="B54" s="64" t="s">
        <v>17</v>
      </c>
      <c r="C54" s="65">
        <f>+C37+C43</f>
        <v>8122000</v>
      </c>
    </row>
    <row r="55" spans="1:3" ht="15.75" thickBot="1">
      <c r="A55" s="33"/>
      <c r="B55" s="33"/>
      <c r="C55" s="34"/>
    </row>
    <row r="56" spans="1:3" ht="15.75" thickBot="1">
      <c r="A56" s="33"/>
      <c r="B56" s="80" t="s">
        <v>94</v>
      </c>
      <c r="C56" s="49"/>
    </row>
    <row r="57" spans="1:3" ht="30" thickBot="1">
      <c r="A57" s="33"/>
      <c r="B57" s="79" t="s">
        <v>10</v>
      </c>
      <c r="C57" s="49" t="s">
        <v>79</v>
      </c>
    </row>
    <row r="58" spans="1:3" ht="14.25" customHeight="1">
      <c r="A58" s="51"/>
      <c r="B58" s="52" t="s">
        <v>11</v>
      </c>
      <c r="C58" s="53">
        <f>+SUM(C60:C62)</f>
        <v>9503000</v>
      </c>
    </row>
    <row r="59" spans="1:3" ht="14.25" customHeight="1">
      <c r="A59" s="51"/>
      <c r="B59" s="54" t="s">
        <v>12</v>
      </c>
      <c r="C59" s="55"/>
    </row>
    <row r="60" spans="1:3" ht="14.25" customHeight="1">
      <c r="A60" s="51"/>
      <c r="B60" s="56" t="s">
        <v>13</v>
      </c>
      <c r="C60" s="57">
        <v>8498000</v>
      </c>
    </row>
    <row r="61" spans="1:3" ht="14.25" customHeight="1">
      <c r="A61" s="51"/>
      <c r="B61" s="56" t="s">
        <v>14</v>
      </c>
      <c r="C61" s="57">
        <v>905000</v>
      </c>
    </row>
    <row r="62" spans="1:3" ht="14.25" customHeight="1">
      <c r="A62" s="51"/>
      <c r="B62" s="56" t="s">
        <v>15</v>
      </c>
      <c r="C62" s="57">
        <v>100000</v>
      </c>
    </row>
    <row r="63" spans="1:3" ht="14.25" customHeight="1">
      <c r="A63" s="51"/>
      <c r="B63" s="58"/>
      <c r="C63" s="55"/>
    </row>
    <row r="64" spans="1:3" ht="14.25" customHeight="1">
      <c r="A64" s="51"/>
      <c r="B64" s="58" t="s">
        <v>16</v>
      </c>
      <c r="C64" s="59">
        <f>+SUM(C65:C74)</f>
        <v>35000000</v>
      </c>
    </row>
    <row r="65" spans="1:3" ht="14.25" customHeight="1">
      <c r="A65" s="51"/>
      <c r="B65" s="54" t="s">
        <v>12</v>
      </c>
      <c r="C65" s="55"/>
    </row>
    <row r="66" spans="1:12" ht="14.25" customHeight="1">
      <c r="A66" s="51"/>
      <c r="B66" s="60" t="s">
        <v>85</v>
      </c>
      <c r="C66" s="57">
        <v>35000000</v>
      </c>
      <c r="L66" s="67"/>
    </row>
    <row r="67" spans="1:3" ht="14.25" customHeight="1" hidden="1">
      <c r="A67" s="51"/>
      <c r="B67" s="60"/>
      <c r="C67" s="57"/>
    </row>
    <row r="68" spans="1:3" ht="14.25" customHeight="1" hidden="1">
      <c r="A68" s="51"/>
      <c r="B68" s="60"/>
      <c r="C68" s="57"/>
    </row>
    <row r="69" spans="1:3" ht="14.25" customHeight="1" hidden="1">
      <c r="A69" s="51"/>
      <c r="B69" s="60"/>
      <c r="C69" s="57"/>
    </row>
    <row r="70" spans="1:3" ht="14.25" customHeight="1" hidden="1">
      <c r="A70" s="51"/>
      <c r="B70" s="61"/>
      <c r="C70" s="57"/>
    </row>
    <row r="71" spans="1:3" ht="14.25" customHeight="1" hidden="1">
      <c r="A71" s="51"/>
      <c r="B71" s="61"/>
      <c r="C71" s="57"/>
    </row>
    <row r="72" spans="1:3" ht="14.25" customHeight="1" hidden="1">
      <c r="A72" s="51"/>
      <c r="B72" s="61"/>
      <c r="C72" s="57"/>
    </row>
    <row r="73" spans="1:3" ht="14.25" customHeight="1" hidden="1">
      <c r="A73" s="51"/>
      <c r="B73" s="61"/>
      <c r="C73" s="57"/>
    </row>
    <row r="74" spans="1:3" ht="14.25" customHeight="1">
      <c r="A74" s="51"/>
      <c r="B74" s="62"/>
      <c r="C74" s="63"/>
    </row>
    <row r="75" spans="1:3" ht="14.25" customHeight="1" thickBot="1">
      <c r="A75" s="51"/>
      <c r="B75" s="64" t="s">
        <v>17</v>
      </c>
      <c r="C75" s="65">
        <f>+C58+C64</f>
        <v>44503000</v>
      </c>
    </row>
    <row r="76" spans="1:3" ht="14.25" customHeight="1" thickBot="1">
      <c r="A76" s="33"/>
      <c r="B76" s="33"/>
      <c r="C76" s="34"/>
    </row>
    <row r="77" spans="1:3" ht="15.75" thickBot="1">
      <c r="A77" s="33"/>
      <c r="B77" s="80" t="s">
        <v>95</v>
      </c>
      <c r="C77" s="49"/>
    </row>
    <row r="78" spans="1:3" ht="30" thickBot="1">
      <c r="A78" s="33"/>
      <c r="B78" s="79" t="s">
        <v>10</v>
      </c>
      <c r="C78" s="49" t="s">
        <v>79</v>
      </c>
    </row>
    <row r="79" spans="1:3" ht="14.25" customHeight="1">
      <c r="A79" s="51"/>
      <c r="B79" s="52" t="s">
        <v>11</v>
      </c>
      <c r="C79" s="53">
        <f>+SUM(C81:C83)</f>
        <v>218986500</v>
      </c>
    </row>
    <row r="80" spans="1:3" ht="14.25" customHeight="1">
      <c r="A80" s="51"/>
      <c r="B80" s="54" t="s">
        <v>12</v>
      </c>
      <c r="C80" s="55"/>
    </row>
    <row r="81" spans="1:3" ht="14.25" customHeight="1">
      <c r="A81" s="51"/>
      <c r="B81" s="56" t="s">
        <v>13</v>
      </c>
      <c r="C81" s="57">
        <v>184382100</v>
      </c>
    </row>
    <row r="82" spans="1:3" ht="14.25" customHeight="1">
      <c r="A82" s="51"/>
      <c r="B82" s="56" t="s">
        <v>14</v>
      </c>
      <c r="C82" s="57">
        <v>33404400</v>
      </c>
    </row>
    <row r="83" spans="1:3" ht="14.25" customHeight="1">
      <c r="A83" s="51"/>
      <c r="B83" s="56" t="s">
        <v>15</v>
      </c>
      <c r="C83" s="57">
        <v>1200000</v>
      </c>
    </row>
    <row r="84" spans="1:3" ht="14.25" customHeight="1">
      <c r="A84" s="51"/>
      <c r="B84" s="58"/>
      <c r="C84" s="55"/>
    </row>
    <row r="85" spans="1:3" ht="14.25" customHeight="1">
      <c r="A85" s="51"/>
      <c r="B85" s="58" t="s">
        <v>16</v>
      </c>
      <c r="C85" s="59">
        <f>+SUM(C86:C95)</f>
        <v>9907500</v>
      </c>
    </row>
    <row r="86" spans="1:3" ht="14.25" customHeight="1">
      <c r="A86" s="51"/>
      <c r="B86" s="54" t="s">
        <v>12</v>
      </c>
      <c r="C86" s="55"/>
    </row>
    <row r="87" spans="1:12" ht="15">
      <c r="A87" s="51"/>
      <c r="B87" s="60" t="s">
        <v>89</v>
      </c>
      <c r="C87" s="57">
        <v>9907500</v>
      </c>
      <c r="L87" s="67"/>
    </row>
    <row r="88" spans="1:3" ht="15">
      <c r="A88" s="51"/>
      <c r="B88" s="60" t="s">
        <v>90</v>
      </c>
      <c r="C88" s="57"/>
    </row>
    <row r="89" spans="1:3" ht="15">
      <c r="A89" s="51"/>
      <c r="B89" s="60" t="s">
        <v>91</v>
      </c>
      <c r="C89" s="57"/>
    </row>
    <row r="90" spans="1:3" ht="15">
      <c r="A90" s="51"/>
      <c r="B90" s="60" t="s">
        <v>92</v>
      </c>
      <c r="C90" s="57"/>
    </row>
    <row r="91" spans="1:3" ht="15" hidden="1">
      <c r="A91" s="51"/>
      <c r="B91" s="61"/>
      <c r="C91" s="57"/>
    </row>
    <row r="92" spans="1:3" ht="15" hidden="1">
      <c r="A92" s="51"/>
      <c r="B92" s="61"/>
      <c r="C92" s="57"/>
    </row>
    <row r="93" spans="1:3" ht="15" hidden="1">
      <c r="A93" s="51"/>
      <c r="B93" s="61"/>
      <c r="C93" s="57"/>
    </row>
    <row r="94" spans="1:3" ht="15" hidden="1">
      <c r="A94" s="51"/>
      <c r="B94" s="61"/>
      <c r="C94" s="57"/>
    </row>
    <row r="95" spans="1:3" ht="15">
      <c r="A95" s="51"/>
      <c r="B95" s="62"/>
      <c r="C95" s="63"/>
    </row>
    <row r="96" spans="1:3" ht="14.25" customHeight="1" thickBot="1">
      <c r="A96" s="51"/>
      <c r="B96" s="64" t="s">
        <v>17</v>
      </c>
      <c r="C96" s="65">
        <f>+C79+C85</f>
        <v>228894000</v>
      </c>
    </row>
    <row r="97" spans="1:3" ht="14.25" customHeight="1" thickBot="1">
      <c r="A97" s="33"/>
      <c r="B97" s="33"/>
      <c r="C97" s="34"/>
    </row>
    <row r="98" spans="1:3" ht="29.25" thickBot="1">
      <c r="A98" s="33"/>
      <c r="B98" s="80" t="s">
        <v>96</v>
      </c>
      <c r="C98" s="49"/>
    </row>
    <row r="99" spans="1:3" ht="30" thickBot="1">
      <c r="A99" s="33"/>
      <c r="B99" s="79" t="s">
        <v>10</v>
      </c>
      <c r="C99" s="49" t="s">
        <v>79</v>
      </c>
    </row>
    <row r="100" spans="1:3" ht="14.25" customHeight="1">
      <c r="A100" s="51"/>
      <c r="B100" s="52" t="s">
        <v>11</v>
      </c>
      <c r="C100" s="53">
        <f>+SUM(C102:C104)</f>
        <v>469000</v>
      </c>
    </row>
    <row r="101" spans="1:3" ht="14.25" customHeight="1">
      <c r="A101" s="51"/>
      <c r="B101" s="54" t="s">
        <v>12</v>
      </c>
      <c r="C101" s="55"/>
    </row>
    <row r="102" spans="1:3" ht="14.25" customHeight="1">
      <c r="A102" s="51"/>
      <c r="B102" s="56" t="s">
        <v>13</v>
      </c>
      <c r="C102" s="57">
        <v>373000</v>
      </c>
    </row>
    <row r="103" spans="1:3" ht="14.25" customHeight="1">
      <c r="A103" s="51"/>
      <c r="B103" s="56" t="s">
        <v>14</v>
      </c>
      <c r="C103" s="57">
        <v>96000</v>
      </c>
    </row>
    <row r="104" spans="1:3" ht="14.25" customHeight="1">
      <c r="A104" s="51"/>
      <c r="B104" s="56" t="s">
        <v>15</v>
      </c>
      <c r="C104" s="57"/>
    </row>
    <row r="105" spans="1:3" ht="14.25" customHeight="1">
      <c r="A105" s="51"/>
      <c r="B105" s="58"/>
      <c r="C105" s="55"/>
    </row>
    <row r="106" spans="1:3" ht="14.25" customHeight="1">
      <c r="A106" s="51"/>
      <c r="B106" s="58" t="s">
        <v>16</v>
      </c>
      <c r="C106" s="59">
        <f>+SUM(C107:C116)</f>
        <v>0</v>
      </c>
    </row>
    <row r="107" spans="1:3" ht="14.25" customHeight="1" hidden="1">
      <c r="A107" s="51"/>
      <c r="B107" s="54" t="s">
        <v>12</v>
      </c>
      <c r="C107" s="55"/>
    </row>
    <row r="108" spans="1:3" ht="14.25" customHeight="1" hidden="1">
      <c r="A108" s="51"/>
      <c r="B108" s="60"/>
      <c r="C108" s="57"/>
    </row>
    <row r="109" spans="1:3" ht="14.25" customHeight="1" hidden="1">
      <c r="A109" s="51"/>
      <c r="B109" s="60"/>
      <c r="C109" s="57"/>
    </row>
    <row r="110" spans="1:3" ht="14.25" customHeight="1" hidden="1">
      <c r="A110" s="51"/>
      <c r="B110" s="60"/>
      <c r="C110" s="57"/>
    </row>
    <row r="111" spans="1:3" ht="14.25" customHeight="1" hidden="1">
      <c r="A111" s="51"/>
      <c r="B111" s="60"/>
      <c r="C111" s="57"/>
    </row>
    <row r="112" spans="1:3" ht="14.25" customHeight="1" hidden="1">
      <c r="A112" s="51"/>
      <c r="B112" s="61"/>
      <c r="C112" s="57"/>
    </row>
    <row r="113" spans="1:3" ht="14.25" customHeight="1" hidden="1">
      <c r="A113" s="51"/>
      <c r="B113" s="61"/>
      <c r="C113" s="57"/>
    </row>
    <row r="114" spans="1:3" ht="14.25" customHeight="1" hidden="1">
      <c r="A114" s="51"/>
      <c r="B114" s="61"/>
      <c r="C114" s="57"/>
    </row>
    <row r="115" spans="1:3" ht="14.25" customHeight="1" hidden="1">
      <c r="A115" s="51"/>
      <c r="B115" s="61"/>
      <c r="C115" s="57"/>
    </row>
    <row r="116" spans="1:3" ht="14.25" customHeight="1">
      <c r="A116" s="51"/>
      <c r="B116" s="62"/>
      <c r="C116" s="63"/>
    </row>
    <row r="117" spans="1:3" ht="14.25" customHeight="1" thickBot="1">
      <c r="A117" s="51"/>
      <c r="B117" s="64" t="s">
        <v>17</v>
      </c>
      <c r="C117" s="65">
        <f>+C100+C106</f>
        <v>469000</v>
      </c>
    </row>
    <row r="118" spans="1:3" ht="14.25" customHeight="1" thickBot="1">
      <c r="A118" s="33"/>
      <c r="B118" s="33"/>
      <c r="C118" s="34"/>
    </row>
    <row r="119" spans="1:3" ht="18" customHeight="1" thickBot="1">
      <c r="A119" s="33"/>
      <c r="B119" s="80" t="s">
        <v>97</v>
      </c>
      <c r="C119" s="49"/>
    </row>
    <row r="120" spans="1:3" ht="30" thickBot="1">
      <c r="A120" s="33"/>
      <c r="B120" s="79" t="s">
        <v>10</v>
      </c>
      <c r="C120" s="49" t="s">
        <v>79</v>
      </c>
    </row>
    <row r="121" spans="1:3" ht="14.25" customHeight="1">
      <c r="A121" s="51"/>
      <c r="B121" s="52" t="s">
        <v>11</v>
      </c>
      <c r="C121" s="53">
        <f>+SUM(C123:C125)</f>
        <v>25515000</v>
      </c>
    </row>
    <row r="122" spans="1:3" ht="14.25" customHeight="1">
      <c r="A122" s="51"/>
      <c r="B122" s="54" t="s">
        <v>12</v>
      </c>
      <c r="C122" s="55"/>
    </row>
    <row r="123" spans="1:3" ht="14.25" customHeight="1">
      <c r="A123" s="51"/>
      <c r="B123" s="56" t="s">
        <v>13</v>
      </c>
      <c r="C123" s="57">
        <v>19452100</v>
      </c>
    </row>
    <row r="124" spans="1:3" ht="14.25" customHeight="1">
      <c r="A124" s="51"/>
      <c r="B124" s="56" t="s">
        <v>14</v>
      </c>
      <c r="C124" s="57">
        <v>4262900</v>
      </c>
    </row>
    <row r="125" spans="1:3" ht="14.25" customHeight="1">
      <c r="A125" s="51"/>
      <c r="B125" s="56" t="s">
        <v>15</v>
      </c>
      <c r="C125" s="57">
        <v>1800000</v>
      </c>
    </row>
    <row r="126" spans="1:3" ht="14.25" customHeight="1">
      <c r="A126" s="51"/>
      <c r="B126" s="58"/>
      <c r="C126" s="55"/>
    </row>
    <row r="127" spans="1:3" ht="14.25" customHeight="1">
      <c r="A127" s="51"/>
      <c r="B127" s="58" t="s">
        <v>16</v>
      </c>
      <c r="C127" s="59">
        <f>+SUM(C128:C137)</f>
        <v>0</v>
      </c>
    </row>
    <row r="128" spans="1:3" ht="14.25" customHeight="1" hidden="1">
      <c r="A128" s="51"/>
      <c r="B128" s="54" t="s">
        <v>12</v>
      </c>
      <c r="C128" s="55"/>
    </row>
    <row r="129" spans="1:3" ht="14.25" customHeight="1" hidden="1">
      <c r="A129" s="51"/>
      <c r="B129" s="60"/>
      <c r="C129" s="57"/>
    </row>
    <row r="130" spans="1:3" ht="14.25" customHeight="1" hidden="1">
      <c r="A130" s="51"/>
      <c r="B130" s="60"/>
      <c r="C130" s="57"/>
    </row>
    <row r="131" spans="1:3" ht="14.25" customHeight="1" hidden="1">
      <c r="A131" s="51"/>
      <c r="B131" s="60"/>
      <c r="C131" s="57"/>
    </row>
    <row r="132" spans="1:3" ht="14.25" customHeight="1" hidden="1">
      <c r="A132" s="51"/>
      <c r="B132" s="60"/>
      <c r="C132" s="57"/>
    </row>
    <row r="133" spans="1:3" ht="14.25" customHeight="1" hidden="1">
      <c r="A133" s="51"/>
      <c r="B133" s="61"/>
      <c r="C133" s="57"/>
    </row>
    <row r="134" spans="1:3" ht="14.25" customHeight="1" hidden="1">
      <c r="A134" s="51"/>
      <c r="B134" s="61"/>
      <c r="C134" s="57"/>
    </row>
    <row r="135" spans="1:3" ht="14.25" customHeight="1" hidden="1">
      <c r="A135" s="51"/>
      <c r="B135" s="61"/>
      <c r="C135" s="57"/>
    </row>
    <row r="136" spans="1:3" ht="14.25" customHeight="1" hidden="1">
      <c r="A136" s="51"/>
      <c r="B136" s="61"/>
      <c r="C136" s="57"/>
    </row>
    <row r="137" spans="1:3" ht="14.25" customHeight="1">
      <c r="A137" s="51"/>
      <c r="B137" s="62"/>
      <c r="C137" s="63"/>
    </row>
    <row r="138" spans="1:3" ht="14.25" customHeight="1" thickBot="1">
      <c r="A138" s="51"/>
      <c r="B138" s="64" t="s">
        <v>17</v>
      </c>
      <c r="C138" s="65">
        <f>+C121+C127</f>
        <v>25515000</v>
      </c>
    </row>
    <row r="139" spans="1:3" ht="14.25" customHeight="1" thickBot="1">
      <c r="A139" s="33"/>
      <c r="B139" s="33"/>
      <c r="C139" s="34"/>
    </row>
    <row r="140" spans="1:3" ht="29.25" thickBot="1">
      <c r="A140" s="33"/>
      <c r="B140" s="80" t="s">
        <v>98</v>
      </c>
      <c r="C140" s="49"/>
    </row>
    <row r="141" spans="1:3" ht="30" thickBot="1">
      <c r="A141" s="33"/>
      <c r="B141" s="79" t="s">
        <v>10</v>
      </c>
      <c r="C141" s="49" t="s">
        <v>79</v>
      </c>
    </row>
    <row r="142" spans="1:3" ht="14.25" customHeight="1">
      <c r="A142" s="51"/>
      <c r="B142" s="52" t="s">
        <v>11</v>
      </c>
      <c r="C142" s="53">
        <f>+SUM(C144:C146)</f>
        <v>1744000</v>
      </c>
    </row>
    <row r="143" spans="1:3" ht="14.25" customHeight="1">
      <c r="A143" s="51"/>
      <c r="B143" s="54" t="s">
        <v>12</v>
      </c>
      <c r="C143" s="55"/>
    </row>
    <row r="144" spans="1:3" ht="14.25" customHeight="1">
      <c r="A144" s="51"/>
      <c r="B144" s="56" t="s">
        <v>13</v>
      </c>
      <c r="C144" s="57">
        <v>1602000</v>
      </c>
    </row>
    <row r="145" spans="1:3" ht="14.25" customHeight="1">
      <c r="A145" s="51"/>
      <c r="B145" s="56" t="s">
        <v>14</v>
      </c>
      <c r="C145" s="57">
        <v>127000</v>
      </c>
    </row>
    <row r="146" spans="1:3" ht="14.25" customHeight="1">
      <c r="A146" s="51"/>
      <c r="B146" s="56" t="s">
        <v>15</v>
      </c>
      <c r="C146" s="57">
        <v>15000</v>
      </c>
    </row>
    <row r="147" spans="1:3" ht="14.25" customHeight="1">
      <c r="A147" s="51"/>
      <c r="B147" s="58"/>
      <c r="C147" s="55"/>
    </row>
    <row r="148" spans="1:3" ht="14.25" customHeight="1">
      <c r="A148" s="51"/>
      <c r="B148" s="58" t="s">
        <v>16</v>
      </c>
      <c r="C148" s="59">
        <f>+SUM(C149:C158)</f>
        <v>2000000</v>
      </c>
    </row>
    <row r="149" spans="1:3" ht="14.25" customHeight="1">
      <c r="A149" s="51"/>
      <c r="B149" s="54" t="s">
        <v>12</v>
      </c>
      <c r="C149" s="55"/>
    </row>
    <row r="150" spans="1:3" ht="14.25" customHeight="1">
      <c r="A150" s="51"/>
      <c r="B150" s="60" t="s">
        <v>84</v>
      </c>
      <c r="C150" s="57">
        <v>2000000</v>
      </c>
    </row>
    <row r="151" spans="1:3" ht="14.25" customHeight="1">
      <c r="A151" s="51"/>
      <c r="B151" s="60"/>
      <c r="C151" s="57"/>
    </row>
    <row r="152" spans="1:3" ht="14.25" customHeight="1" hidden="1">
      <c r="A152" s="51"/>
      <c r="B152" s="60"/>
      <c r="C152" s="57"/>
    </row>
    <row r="153" spans="1:3" ht="14.25" customHeight="1" hidden="1">
      <c r="A153" s="51"/>
      <c r="B153" s="60"/>
      <c r="C153" s="57"/>
    </row>
    <row r="154" spans="1:3" ht="14.25" customHeight="1" hidden="1">
      <c r="A154" s="51"/>
      <c r="B154" s="61"/>
      <c r="C154" s="57"/>
    </row>
    <row r="155" spans="1:3" ht="14.25" customHeight="1" hidden="1">
      <c r="A155" s="51"/>
      <c r="B155" s="61"/>
      <c r="C155" s="57"/>
    </row>
    <row r="156" spans="1:3" ht="14.25" customHeight="1" hidden="1">
      <c r="A156" s="51"/>
      <c r="B156" s="61"/>
      <c r="C156" s="57"/>
    </row>
    <row r="157" spans="1:3" ht="14.25" customHeight="1" hidden="1">
      <c r="A157" s="51"/>
      <c r="B157" s="61"/>
      <c r="C157" s="57"/>
    </row>
    <row r="158" spans="1:3" ht="14.25" customHeight="1" hidden="1">
      <c r="A158" s="51"/>
      <c r="B158" s="62"/>
      <c r="C158" s="63"/>
    </row>
    <row r="159" spans="1:3" ht="14.25" customHeight="1" thickBot="1">
      <c r="A159" s="51"/>
      <c r="B159" s="64" t="s">
        <v>17</v>
      </c>
      <c r="C159" s="65">
        <f>+C142+C148</f>
        <v>3744000</v>
      </c>
    </row>
    <row r="160" spans="1:3" ht="14.25" customHeight="1" thickBot="1">
      <c r="A160" s="33"/>
      <c r="B160" s="33"/>
      <c r="C160" s="34"/>
    </row>
    <row r="161" spans="1:3" ht="15.75" thickBot="1">
      <c r="A161" s="33"/>
      <c r="B161" s="80" t="s">
        <v>99</v>
      </c>
      <c r="C161" s="49"/>
    </row>
    <row r="162" spans="1:3" ht="30" thickBot="1">
      <c r="A162" s="33"/>
      <c r="B162" s="79" t="s">
        <v>10</v>
      </c>
      <c r="C162" s="49" t="s">
        <v>79</v>
      </c>
    </row>
    <row r="163" spans="1:3" ht="14.25" customHeight="1">
      <c r="A163" s="51"/>
      <c r="B163" s="52" t="s">
        <v>11</v>
      </c>
      <c r="C163" s="53">
        <f>+SUM(C165:C167)</f>
        <v>1218000</v>
      </c>
    </row>
    <row r="164" spans="1:3" ht="14.25" customHeight="1">
      <c r="A164" s="51"/>
      <c r="B164" s="54" t="s">
        <v>12</v>
      </c>
      <c r="C164" s="55"/>
    </row>
    <row r="165" spans="1:3" ht="14.25" customHeight="1">
      <c r="A165" s="51"/>
      <c r="B165" s="56" t="s">
        <v>13</v>
      </c>
      <c r="C165" s="57">
        <v>1012100</v>
      </c>
    </row>
    <row r="166" spans="1:3" ht="14.25" customHeight="1">
      <c r="A166" s="51"/>
      <c r="B166" s="56" t="s">
        <v>14</v>
      </c>
      <c r="C166" s="57">
        <v>205900</v>
      </c>
    </row>
    <row r="167" spans="1:3" ht="14.25" customHeight="1">
      <c r="A167" s="51"/>
      <c r="B167" s="56" t="s">
        <v>15</v>
      </c>
      <c r="C167" s="57"/>
    </row>
    <row r="168" spans="1:3" ht="14.25" customHeight="1">
      <c r="A168" s="51"/>
      <c r="B168" s="58"/>
      <c r="C168" s="55"/>
    </row>
    <row r="169" spans="1:3" ht="14.25" customHeight="1">
      <c r="A169" s="51"/>
      <c r="B169" s="58" t="s">
        <v>16</v>
      </c>
      <c r="C169" s="59">
        <f>+SUM(C170:C179)</f>
        <v>4700000</v>
      </c>
    </row>
    <row r="170" spans="1:3" ht="14.25" customHeight="1">
      <c r="A170" s="51"/>
      <c r="B170" s="54" t="s">
        <v>12</v>
      </c>
      <c r="C170" s="55"/>
    </row>
    <row r="171" spans="1:3" ht="30">
      <c r="A171" s="51"/>
      <c r="B171" s="60" t="s">
        <v>83</v>
      </c>
      <c r="C171" s="57">
        <v>4700000</v>
      </c>
    </row>
    <row r="172" spans="1:3" ht="14.25" customHeight="1" hidden="1">
      <c r="A172" s="51"/>
      <c r="B172" s="60"/>
      <c r="C172" s="57"/>
    </row>
    <row r="173" spans="1:3" ht="14.25" customHeight="1" hidden="1">
      <c r="A173" s="51"/>
      <c r="B173" s="60"/>
      <c r="C173" s="57"/>
    </row>
    <row r="174" spans="1:3" ht="14.25" customHeight="1" hidden="1">
      <c r="A174" s="51"/>
      <c r="B174" s="60"/>
      <c r="C174" s="57"/>
    </row>
    <row r="175" spans="1:3" ht="14.25" customHeight="1" hidden="1">
      <c r="A175" s="51"/>
      <c r="B175" s="61"/>
      <c r="C175" s="57"/>
    </row>
    <row r="176" spans="1:3" ht="14.25" customHeight="1" hidden="1">
      <c r="A176" s="51"/>
      <c r="B176" s="61"/>
      <c r="C176" s="57"/>
    </row>
    <row r="177" spans="1:3" ht="14.25" customHeight="1" hidden="1">
      <c r="A177" s="51"/>
      <c r="B177" s="61"/>
      <c r="C177" s="57"/>
    </row>
    <row r="178" spans="1:3" ht="14.25" customHeight="1" hidden="1">
      <c r="A178" s="51"/>
      <c r="B178" s="61"/>
      <c r="C178" s="57"/>
    </row>
    <row r="179" spans="1:3" ht="14.25" customHeight="1">
      <c r="A179" s="51"/>
      <c r="B179" s="62"/>
      <c r="C179" s="63"/>
    </row>
    <row r="180" spans="1:3" ht="14.25" customHeight="1" thickBot="1">
      <c r="A180" s="51"/>
      <c r="B180" s="64" t="s">
        <v>17</v>
      </c>
      <c r="C180" s="65">
        <f>+C163+C169</f>
        <v>5918000</v>
      </c>
    </row>
    <row r="181" spans="1:3" ht="14.25" customHeight="1" thickBot="1">
      <c r="A181" s="33"/>
      <c r="B181" s="33"/>
      <c r="C181" s="34"/>
    </row>
    <row r="182" spans="1:3" ht="29.25" thickBot="1">
      <c r="A182" s="33"/>
      <c r="B182" s="81" t="s">
        <v>100</v>
      </c>
      <c r="C182" s="49"/>
    </row>
    <row r="183" spans="1:3" ht="30" thickBot="1">
      <c r="A183" s="33"/>
      <c r="B183" s="79" t="s">
        <v>10</v>
      </c>
      <c r="C183" s="49" t="s">
        <v>79</v>
      </c>
    </row>
    <row r="184" spans="1:3" ht="14.25" customHeight="1">
      <c r="A184" s="51"/>
      <c r="B184" s="52" t="s">
        <v>11</v>
      </c>
      <c r="C184" s="53">
        <f>+SUM(C186:C188)</f>
        <v>1500000</v>
      </c>
    </row>
    <row r="185" spans="1:3" ht="14.25" customHeight="1">
      <c r="A185" s="51"/>
      <c r="B185" s="54" t="s">
        <v>12</v>
      </c>
      <c r="C185" s="55"/>
    </row>
    <row r="186" spans="1:3" ht="14.25" customHeight="1">
      <c r="A186" s="51"/>
      <c r="B186" s="56" t="s">
        <v>13</v>
      </c>
      <c r="C186" s="57">
        <v>1306500</v>
      </c>
    </row>
    <row r="187" spans="1:3" ht="14.25" customHeight="1">
      <c r="A187" s="51"/>
      <c r="B187" s="56" t="s">
        <v>14</v>
      </c>
      <c r="C187" s="57">
        <v>193500</v>
      </c>
    </row>
    <row r="188" spans="1:3" ht="14.25" customHeight="1">
      <c r="A188" s="51"/>
      <c r="B188" s="56" t="s">
        <v>15</v>
      </c>
      <c r="C188" s="57"/>
    </row>
    <row r="189" spans="1:3" ht="14.25" customHeight="1">
      <c r="A189" s="51"/>
      <c r="B189" s="58"/>
      <c r="C189" s="55"/>
    </row>
    <row r="190" spans="1:3" ht="14.25" customHeight="1">
      <c r="A190" s="51"/>
      <c r="B190" s="58" t="s">
        <v>16</v>
      </c>
      <c r="C190" s="59">
        <f>+SUM(C191:C200)</f>
        <v>0</v>
      </c>
    </row>
    <row r="191" spans="1:3" ht="14.25" customHeight="1" hidden="1">
      <c r="A191" s="51"/>
      <c r="B191" s="54" t="s">
        <v>12</v>
      </c>
      <c r="C191" s="55"/>
    </row>
    <row r="192" spans="1:3" ht="14.25" customHeight="1" hidden="1">
      <c r="A192" s="51"/>
      <c r="B192" s="60"/>
      <c r="C192" s="57"/>
    </row>
    <row r="193" spans="1:3" ht="14.25" customHeight="1" hidden="1">
      <c r="A193" s="51"/>
      <c r="B193" s="60"/>
      <c r="C193" s="57"/>
    </row>
    <row r="194" spans="1:3" ht="14.25" customHeight="1" hidden="1">
      <c r="A194" s="51"/>
      <c r="B194" s="60"/>
      <c r="C194" s="57"/>
    </row>
    <row r="195" spans="1:3" ht="14.25" customHeight="1" hidden="1">
      <c r="A195" s="51"/>
      <c r="B195" s="60"/>
      <c r="C195" s="57"/>
    </row>
    <row r="196" spans="1:3" ht="14.25" customHeight="1" hidden="1">
      <c r="A196" s="51"/>
      <c r="B196" s="61"/>
      <c r="C196" s="57"/>
    </row>
    <row r="197" spans="1:3" ht="14.25" customHeight="1" hidden="1">
      <c r="A197" s="51"/>
      <c r="B197" s="61"/>
      <c r="C197" s="57"/>
    </row>
    <row r="198" spans="1:3" ht="14.25" customHeight="1" hidden="1">
      <c r="A198" s="51"/>
      <c r="B198" s="61"/>
      <c r="C198" s="57"/>
    </row>
    <row r="199" spans="1:3" ht="14.25" customHeight="1" hidden="1">
      <c r="A199" s="51"/>
      <c r="B199" s="61"/>
      <c r="C199" s="57"/>
    </row>
    <row r="200" spans="1:3" ht="14.25" customHeight="1">
      <c r="A200" s="51"/>
      <c r="B200" s="62"/>
      <c r="C200" s="63"/>
    </row>
    <row r="201" spans="1:3" ht="14.25" customHeight="1" thickBot="1">
      <c r="A201" s="51"/>
      <c r="B201" s="64" t="s">
        <v>17</v>
      </c>
      <c r="C201" s="65">
        <f>+C184+C190</f>
        <v>1500000</v>
      </c>
    </row>
    <row r="202" spans="1:3" ht="14.25" customHeight="1" thickBot="1">
      <c r="A202" s="33"/>
      <c r="B202" s="33"/>
      <c r="C202" s="34"/>
    </row>
    <row r="203" spans="1:3" ht="19.5" customHeight="1" thickBot="1">
      <c r="A203" s="33"/>
      <c r="B203" s="81" t="s">
        <v>101</v>
      </c>
      <c r="C203" s="49"/>
    </row>
    <row r="204" spans="1:3" ht="30" thickBot="1">
      <c r="A204" s="33"/>
      <c r="B204" s="79" t="s">
        <v>10</v>
      </c>
      <c r="C204" s="49" t="s">
        <v>79</v>
      </c>
    </row>
    <row r="205" spans="1:3" ht="14.25" customHeight="1">
      <c r="A205" s="51"/>
      <c r="B205" s="52" t="s">
        <v>11</v>
      </c>
      <c r="C205" s="53">
        <f>+SUM(C207:C209)</f>
        <v>241000</v>
      </c>
    </row>
    <row r="206" spans="1:3" ht="14.25" customHeight="1">
      <c r="A206" s="51"/>
      <c r="B206" s="54" t="s">
        <v>12</v>
      </c>
      <c r="C206" s="55"/>
    </row>
    <row r="207" spans="1:3" ht="14.25" customHeight="1">
      <c r="A207" s="51"/>
      <c r="B207" s="56" t="s">
        <v>13</v>
      </c>
      <c r="C207" s="57">
        <v>180700</v>
      </c>
    </row>
    <row r="208" spans="1:3" ht="14.25" customHeight="1">
      <c r="A208" s="51"/>
      <c r="B208" s="56" t="s">
        <v>14</v>
      </c>
      <c r="C208" s="57">
        <v>55300</v>
      </c>
    </row>
    <row r="209" spans="1:3" ht="14.25" customHeight="1">
      <c r="A209" s="51"/>
      <c r="B209" s="56" t="s">
        <v>15</v>
      </c>
      <c r="C209" s="57">
        <v>5000</v>
      </c>
    </row>
    <row r="210" spans="1:3" ht="14.25" customHeight="1">
      <c r="A210" s="51"/>
      <c r="B210" s="58"/>
      <c r="C210" s="55"/>
    </row>
    <row r="211" spans="1:3" ht="14.25" customHeight="1">
      <c r="A211" s="51"/>
      <c r="B211" s="58" t="s">
        <v>16</v>
      </c>
      <c r="C211" s="59">
        <f>+SUM(C212:C221)</f>
        <v>11130000</v>
      </c>
    </row>
    <row r="212" spans="1:3" ht="14.25" customHeight="1">
      <c r="A212" s="51"/>
      <c r="B212" s="54" t="s">
        <v>12</v>
      </c>
      <c r="C212" s="55"/>
    </row>
    <row r="213" spans="1:3" ht="45">
      <c r="A213" s="51"/>
      <c r="B213" s="60" t="s">
        <v>80</v>
      </c>
      <c r="C213" s="57">
        <v>11130000</v>
      </c>
    </row>
    <row r="214" spans="1:3" ht="14.25" customHeight="1" hidden="1">
      <c r="A214" s="51"/>
      <c r="B214" s="60"/>
      <c r="C214" s="57"/>
    </row>
    <row r="215" spans="1:3" ht="14.25" customHeight="1" hidden="1">
      <c r="A215" s="51"/>
      <c r="B215" s="60"/>
      <c r="C215" s="57"/>
    </row>
    <row r="216" spans="1:3" ht="14.25" customHeight="1" hidden="1">
      <c r="A216" s="51"/>
      <c r="B216" s="60"/>
      <c r="C216" s="57"/>
    </row>
    <row r="217" spans="1:3" ht="14.25" customHeight="1" hidden="1">
      <c r="A217" s="51"/>
      <c r="B217" s="61"/>
      <c r="C217" s="57"/>
    </row>
    <row r="218" spans="1:3" ht="14.25" customHeight="1" hidden="1">
      <c r="A218" s="51"/>
      <c r="B218" s="61"/>
      <c r="C218" s="57"/>
    </row>
    <row r="219" spans="1:3" ht="14.25" customHeight="1" hidden="1">
      <c r="A219" s="51"/>
      <c r="B219" s="61"/>
      <c r="C219" s="57"/>
    </row>
    <row r="220" spans="1:3" ht="14.25" customHeight="1" hidden="1">
      <c r="A220" s="51"/>
      <c r="B220" s="61"/>
      <c r="C220" s="57"/>
    </row>
    <row r="221" spans="1:3" ht="14.25" customHeight="1">
      <c r="A221" s="51"/>
      <c r="B221" s="62"/>
      <c r="C221" s="63"/>
    </row>
    <row r="222" spans="1:3" ht="14.25" customHeight="1" thickBot="1">
      <c r="A222" s="51"/>
      <c r="B222" s="64" t="s">
        <v>17</v>
      </c>
      <c r="C222" s="65">
        <f>+C205+C211</f>
        <v>11371000</v>
      </c>
    </row>
    <row r="223" spans="1:3" ht="14.25" customHeight="1" thickBot="1">
      <c r="A223" s="33"/>
      <c r="B223" s="33"/>
      <c r="C223" s="34"/>
    </row>
    <row r="224" spans="1:3" ht="15.75" thickBot="1">
      <c r="A224" s="33"/>
      <c r="B224" s="82" t="s">
        <v>102</v>
      </c>
      <c r="C224" s="49"/>
    </row>
    <row r="225" spans="1:3" ht="30" thickBot="1">
      <c r="A225" s="33"/>
      <c r="B225" s="79" t="s">
        <v>10</v>
      </c>
      <c r="C225" s="49" t="s">
        <v>79</v>
      </c>
    </row>
    <row r="226" spans="1:3" ht="14.25" customHeight="1">
      <c r="A226" s="51"/>
      <c r="B226" s="52" t="s">
        <v>11</v>
      </c>
      <c r="C226" s="53">
        <f>+SUM(C228:C230)</f>
        <v>31879000</v>
      </c>
    </row>
    <row r="227" spans="1:3" ht="14.25" customHeight="1">
      <c r="A227" s="51"/>
      <c r="B227" s="54" t="s">
        <v>12</v>
      </c>
      <c r="C227" s="55"/>
    </row>
    <row r="228" spans="1:3" ht="14.25" customHeight="1">
      <c r="A228" s="51"/>
      <c r="B228" s="56" t="s">
        <v>13</v>
      </c>
      <c r="C228" s="57">
        <v>7263000</v>
      </c>
    </row>
    <row r="229" spans="1:3" ht="14.25" customHeight="1">
      <c r="A229" s="51"/>
      <c r="B229" s="56" t="s">
        <v>14</v>
      </c>
      <c r="C229" s="57">
        <v>16429300</v>
      </c>
    </row>
    <row r="230" spans="1:3" ht="14.25" customHeight="1">
      <c r="A230" s="51"/>
      <c r="B230" s="56" t="s">
        <v>15</v>
      </c>
      <c r="C230" s="57">
        <v>8186700</v>
      </c>
    </row>
    <row r="231" spans="1:3" ht="14.25" customHeight="1">
      <c r="A231" s="51"/>
      <c r="B231" s="58"/>
      <c r="C231" s="55"/>
    </row>
    <row r="232" spans="1:3" ht="14.25" customHeight="1">
      <c r="A232" s="51"/>
      <c r="B232" s="58" t="s">
        <v>16</v>
      </c>
      <c r="C232" s="59">
        <f>+SUM(C233:C242)</f>
        <v>1605000</v>
      </c>
    </row>
    <row r="233" spans="1:3" ht="14.25" customHeight="1">
      <c r="A233" s="51"/>
      <c r="B233" s="54" t="s">
        <v>12</v>
      </c>
      <c r="C233" s="55"/>
    </row>
    <row r="234" spans="1:3" ht="14.25" customHeight="1">
      <c r="A234" s="51"/>
      <c r="B234" s="60" t="s">
        <v>81</v>
      </c>
      <c r="C234" s="57">
        <v>105000</v>
      </c>
    </row>
    <row r="235" spans="1:3" ht="30">
      <c r="A235" s="51"/>
      <c r="B235" s="60" t="s">
        <v>82</v>
      </c>
      <c r="C235" s="57">
        <v>1500000</v>
      </c>
    </row>
    <row r="236" spans="1:3" ht="14.25" customHeight="1" hidden="1">
      <c r="A236" s="51"/>
      <c r="B236" s="60"/>
      <c r="C236" s="57"/>
    </row>
    <row r="237" spans="1:3" ht="14.25" customHeight="1" hidden="1">
      <c r="A237" s="51"/>
      <c r="B237" s="60"/>
      <c r="C237" s="57"/>
    </row>
    <row r="238" spans="1:3" ht="14.25" customHeight="1" hidden="1">
      <c r="A238" s="51"/>
      <c r="B238" s="61"/>
      <c r="C238" s="57"/>
    </row>
    <row r="239" spans="1:3" ht="14.25" customHeight="1" hidden="1">
      <c r="A239" s="51"/>
      <c r="B239" s="61"/>
      <c r="C239" s="57"/>
    </row>
    <row r="240" spans="1:3" ht="14.25" customHeight="1" hidden="1">
      <c r="A240" s="51"/>
      <c r="B240" s="61"/>
      <c r="C240" s="57"/>
    </row>
    <row r="241" spans="1:3" ht="14.25" customHeight="1" hidden="1">
      <c r="A241" s="51"/>
      <c r="B241" s="61"/>
      <c r="C241" s="57"/>
    </row>
    <row r="242" spans="1:3" ht="14.25" customHeight="1">
      <c r="A242" s="51"/>
      <c r="B242" s="62"/>
      <c r="C242" s="63"/>
    </row>
    <row r="243" spans="1:3" ht="14.25" customHeight="1" thickBot="1">
      <c r="A243" s="51"/>
      <c r="B243" s="64" t="s">
        <v>17</v>
      </c>
      <c r="C243" s="65">
        <f>+C226+C232</f>
        <v>33484000</v>
      </c>
    </row>
    <row r="244" spans="1:3" ht="14.25" customHeight="1">
      <c r="A244" s="33"/>
      <c r="B244" s="33"/>
      <c r="C244" s="34"/>
    </row>
    <row r="245" spans="1:3" ht="14.25" customHeight="1">
      <c r="A245" s="89" t="s">
        <v>68</v>
      </c>
      <c r="B245" s="89"/>
      <c r="C245" s="89"/>
    </row>
    <row r="246" spans="1:3" ht="14.25" customHeight="1" thickBot="1">
      <c r="A246" s="33"/>
      <c r="B246" s="33"/>
      <c r="C246" s="34"/>
    </row>
    <row r="247" spans="1:3" ht="15.75" thickBot="1">
      <c r="A247" s="33"/>
      <c r="B247" s="83" t="s">
        <v>75</v>
      </c>
      <c r="C247" s="49"/>
    </row>
    <row r="248" spans="1:3" ht="30" thickBot="1">
      <c r="A248" s="33"/>
      <c r="B248" s="79" t="s">
        <v>1</v>
      </c>
      <c r="C248" s="49" t="s">
        <v>79</v>
      </c>
    </row>
    <row r="249" spans="1:3" ht="14.25" customHeight="1">
      <c r="A249" s="51"/>
      <c r="B249" s="52" t="s">
        <v>11</v>
      </c>
      <c r="C249" s="55">
        <f>+SUM(C250:C254)</f>
        <v>299129900</v>
      </c>
    </row>
    <row r="250" spans="1:3" ht="14.25" customHeight="1">
      <c r="A250" s="51"/>
      <c r="B250" s="54" t="s">
        <v>12</v>
      </c>
      <c r="C250" s="55"/>
    </row>
    <row r="251" spans="1:3" ht="14.25" customHeight="1">
      <c r="A251" s="51"/>
      <c r="B251" s="56" t="s">
        <v>13</v>
      </c>
      <c r="C251" s="55">
        <f>+C228+C207+C186+C165+C144+C123+C102+C81+C60+C39</f>
        <v>231276200</v>
      </c>
    </row>
    <row r="252" spans="1:3" ht="14.25" customHeight="1">
      <c r="A252" s="51"/>
      <c r="B252" s="56" t="s">
        <v>14</v>
      </c>
      <c r="C252" s="55">
        <f>+C229+C208+C187+C166+C145+C124+C103+C82+C61+C40</f>
        <v>56543500</v>
      </c>
    </row>
    <row r="253" spans="1:3" ht="14.25" customHeight="1">
      <c r="A253" s="51"/>
      <c r="B253" s="56" t="s">
        <v>15</v>
      </c>
      <c r="C253" s="55">
        <f>+C230+C209+C188+C167+C146+C125+C104+C83+C62+C41</f>
        <v>11310200</v>
      </c>
    </row>
    <row r="254" spans="1:3" ht="14.25" customHeight="1">
      <c r="A254" s="51"/>
      <c r="B254" s="58"/>
      <c r="C254" s="55"/>
    </row>
    <row r="255" spans="1:3" ht="14.25" customHeight="1">
      <c r="A255" s="51"/>
      <c r="B255" s="58" t="s">
        <v>16</v>
      </c>
      <c r="C255" s="55">
        <f>+C232+C211+C190+C169+C148+C127+C106+C85+C64+C43</f>
        <v>64390100</v>
      </c>
    </row>
    <row r="256" spans="1:3" ht="14.25" customHeight="1">
      <c r="A256" s="51"/>
      <c r="B256" s="62"/>
      <c r="C256" s="55"/>
    </row>
    <row r="257" spans="1:12" ht="14.25" customHeight="1" thickBot="1">
      <c r="A257" s="51"/>
      <c r="B257" s="64" t="s">
        <v>17</v>
      </c>
      <c r="C257" s="65">
        <f>+C255+C249</f>
        <v>363520000</v>
      </c>
      <c r="L257" s="67"/>
    </row>
    <row r="258" ht="14.25" customHeight="1">
      <c r="C258" s="66">
        <f>+C257-C22</f>
        <v>0</v>
      </c>
    </row>
    <row r="259" ht="14.25" customHeight="1"/>
    <row r="260" ht="14.25" customHeight="1"/>
    <row r="261" ht="14.25" customHeight="1"/>
    <row r="262" ht="14.25" customHeight="1"/>
    <row r="263" ht="14.25" customHeight="1"/>
    <row r="264" spans="2:3" ht="14.25" customHeight="1">
      <c r="B264" s="85" t="s">
        <v>13</v>
      </c>
      <c r="C264" s="67">
        <f>+C251+27600+256200</f>
        <v>231560000</v>
      </c>
    </row>
    <row r="265" spans="2:3" ht="14.25" customHeight="1">
      <c r="B265" s="85" t="s">
        <v>14</v>
      </c>
      <c r="C265" s="67">
        <f>+C252+C234+C171+9282500+C66+20000</f>
        <v>105651000</v>
      </c>
    </row>
    <row r="266" spans="2:3" ht="14.25" customHeight="1">
      <c r="B266" s="85" t="s">
        <v>76</v>
      </c>
      <c r="C266" s="67">
        <f>+C150</f>
        <v>2000000</v>
      </c>
    </row>
    <row r="267" spans="2:3" ht="14.25" customHeight="1">
      <c r="B267" s="85" t="s">
        <v>77</v>
      </c>
      <c r="C267" s="67">
        <f>+C235+C213</f>
        <v>12630000</v>
      </c>
    </row>
    <row r="268" spans="2:3" ht="14.25" customHeight="1" thickBot="1">
      <c r="B268" s="85" t="s">
        <v>15</v>
      </c>
      <c r="C268" s="84">
        <f>+C253+368800</f>
        <v>11679000</v>
      </c>
    </row>
    <row r="269" spans="2:3" ht="14.25" customHeight="1" thickTop="1">
      <c r="B269" s="85"/>
      <c r="C269" s="67">
        <f>SUM(C264:C268)</f>
        <v>363520000</v>
      </c>
    </row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</sheetData>
  <sheetProtection selectLockedCells="1" selectUnlockedCells="1"/>
  <mergeCells count="10">
    <mergeCell ref="B33:C33"/>
    <mergeCell ref="A1:C1"/>
    <mergeCell ref="A4:C4"/>
    <mergeCell ref="A245:C245"/>
    <mergeCell ref="A27:B27"/>
    <mergeCell ref="A29:B29"/>
    <mergeCell ref="A25:B25"/>
    <mergeCell ref="A26:B26"/>
    <mergeCell ref="A28:B28"/>
    <mergeCell ref="A5:C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4" r:id="rId1"/>
  <rowBreaks count="3" manualBreakCount="3">
    <brk id="31" max="2" man="1"/>
    <brk id="117" max="2" man="1"/>
    <brk id="20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Костова</dc:creator>
  <cp:keywords/>
  <dc:description/>
  <cp:lastModifiedBy>Светлана Костова</cp:lastModifiedBy>
  <cp:lastPrinted>2015-01-06T14:57:02Z</cp:lastPrinted>
  <dcterms:created xsi:type="dcterms:W3CDTF">2014-01-27T12:51:15Z</dcterms:created>
  <dcterms:modified xsi:type="dcterms:W3CDTF">2015-01-29T12:50:25Z</dcterms:modified>
  <cp:category/>
  <cp:version/>
  <cp:contentType/>
  <cp:contentStatus/>
</cp:coreProperties>
</file>