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" sheetId="1" r:id="rId1"/>
    <sheet name="OTCHET F" sheetId="2" state="hidden" r:id="rId2"/>
    <sheet name="INF" sheetId="3" state="hidden" r:id="rId3"/>
    <sheet name="Groups" sheetId="4" state="hidden" r:id="rId4"/>
    <sheet name="УКАЗАНИЯ" sheetId="5" r:id="rId5"/>
  </sheets>
  <externalReferences>
    <externalReference r:id="rId8"/>
  </externalReferences>
  <definedNames>
    <definedName name="_xlfn.SUMIFS" hidden="1">#NAME?</definedName>
    <definedName name="_xlnm.Print_Area" localSheetId="2">'INF'!$A:$AE</definedName>
    <definedName name="_xlnm.Print_Area" localSheetId="0">'OTCHET'!$A:$I</definedName>
    <definedName name="_xlnm.Print_Area" localSheetId="1">'OTCHET F'!$B$6:$N$212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<sst xmlns="http://schemas.openxmlformats.org/spreadsheetml/2006/main" count="1190" uniqueCount="657">
  <si>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</si>
  <si>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</si>
  <si>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</si>
  <si>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</si>
  <si>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</si>
  <si>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</si>
  <si>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</si>
  <si>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</si>
  <si>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</si>
  <si>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</si>
  <si>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</si>
  <si>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</si>
  <si>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</si>
  <si>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</si>
  <si>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</si>
  <si>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</si>
  <si>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</si>
  <si>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</si>
  <si>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Други дейности по икономиката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</si>
  <si>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</si>
  <si>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</si>
  <si>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</si>
  <si>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</si>
  <si>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</si>
  <si>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</si>
  <si>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</si>
  <si>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</si>
  <si>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</si>
  <si>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</si>
  <si>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</si>
  <si>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</si>
  <si>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</si>
  <si>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</si>
  <si>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</si>
  <si>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</si>
  <si>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</si>
  <si>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</si>
  <si>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</si>
  <si>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</si>
  <si>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</si>
  <si>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</si>
  <si>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</si>
  <si>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</si>
  <si>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</si>
  <si>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</si>
  <si>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</si>
  <si>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</si>
  <si>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</si>
  <si>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</si>
  <si>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</si>
  <si>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</si>
  <si>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</si>
  <si>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</si>
  <si>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</si>
  <si>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</si>
  <si>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</si>
  <si>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</si>
  <si>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</si>
  <si>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</si>
  <si>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</si>
  <si>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</si>
  <si>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</si>
  <si>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</si>
  <si>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</si>
  <si>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</si>
  <si>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</si>
  <si>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</si>
  <si>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</si>
  <si>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</si>
  <si>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</si>
  <si>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</si>
  <si>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</si>
  <si>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</si>
  <si>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</si>
  <si>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</si>
  <si>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</si>
  <si>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</si>
  <si>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</si>
  <si>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</si>
  <si>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</si>
  <si>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</si>
  <si>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</si>
  <si>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</si>
  <si>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</si>
  <si>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</si>
  <si>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</si>
  <si>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</si>
  <si>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</si>
  <si>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</si>
  <si>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</si>
  <si>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</si>
  <si>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</si>
  <si>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</si>
  <si>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</si>
  <si>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</si>
  <si>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</si>
  <si>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</si>
  <si>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</si>
  <si>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</si>
  <si>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</si>
  <si>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</si>
  <si>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</si>
  <si>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</si>
  <si>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</si>
  <si>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</si>
  <si>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</si>
  <si>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</si>
  <si>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</si>
  <si>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</si>
  <si>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</si>
  <si>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</si>
  <si>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</si>
  <si>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</si>
  <si>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</si>
  <si>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</si>
  <si>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</si>
  <si>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</si>
  <si>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</si>
  <si>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</si>
  <si>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</si>
  <si>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</si>
  <si>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</si>
  <si>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</si>
  <si>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</si>
  <si>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</si>
  <si>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</si>
  <si>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</si>
  <si>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</si>
  <si>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</si>
  <si>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</si>
  <si>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</si>
  <si>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</si>
  <si>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</si>
  <si>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</si>
  <si>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</si>
  <si>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</si>
  <si>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</si>
  <si>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</si>
  <si>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</si>
  <si>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</si>
  <si>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</si>
  <si>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</si>
  <si>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</si>
  <si>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</si>
  <si>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</si>
  <si>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</si>
  <si>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</si>
  <si>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</si>
  <si>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</si>
  <si>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</si>
  <si>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</si>
  <si>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</si>
  <si>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</si>
  <si>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</si>
  <si>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</si>
  <si>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</si>
  <si>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</si>
  <si>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</si>
  <si>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</si>
  <si>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</si>
  <si>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</si>
  <si>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</si>
  <si>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</si>
  <si>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</si>
  <si>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</si>
  <si>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</si>
  <si>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</si>
  <si>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</si>
  <si>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</si>
  <si>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</si>
  <si>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</si>
  <si>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</si>
  <si>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</si>
  <si>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</si>
  <si>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</si>
  <si>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</si>
  <si>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</si>
  <si>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</si>
  <si>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</si>
  <si>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</si>
  <si>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</si>
  <si>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</si>
  <si>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</si>
  <si>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</si>
  <si>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</si>
  <si>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</si>
  <si>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</si>
  <si>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</si>
  <si>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</si>
  <si>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</si>
  <si>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</si>
  <si>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</si>
  <si>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</si>
  <si>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</si>
  <si>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</si>
  <si>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</si>
  <si>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</si>
  <si>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</si>
  <si>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</si>
  <si>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</si>
  <si>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</si>
  <si>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</si>
  <si>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</si>
  <si>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</si>
  <si>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</si>
  <si>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</si>
  <si>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</si>
  <si>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</si>
  <si>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</si>
  <si>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</si>
  <si>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</si>
  <si>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</si>
  <si>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</si>
  <si>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</si>
  <si>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</si>
  <si>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</si>
  <si>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</si>
  <si>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</si>
  <si>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</si>
  <si>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</si>
  <si>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</si>
  <si>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</si>
  <si>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</si>
  <si>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</si>
  <si>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</si>
  <si>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</si>
  <si>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</si>
  <si>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</si>
  <si>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</si>
  <si>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</si>
  <si>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</si>
  <si>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</si>
  <si>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</si>
  <si>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</si>
  <si>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</si>
  <si>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</si>
  <si>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</si>
  <si>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</si>
  <si>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</si>
  <si>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</si>
  <si>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</si>
  <si>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</si>
  <si>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</si>
  <si>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</si>
  <si>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</si>
  <si>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</si>
  <si>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</si>
  <si>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</si>
  <si>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</si>
  <si>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</si>
  <si>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</si>
  <si>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</si>
  <si>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</si>
  <si>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</si>
  <si>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</si>
  <si>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</si>
  <si>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</si>
  <si>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</si>
  <si>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</si>
  <si>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</si>
  <si>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</si>
  <si>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</si>
  <si>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</si>
  <si>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</si>
  <si>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</si>
  <si>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</si>
  <si>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</si>
  <si>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</si>
  <si>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</si>
  <si>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</si>
  <si>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</si>
  <si>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</si>
  <si>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</si>
  <si>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</si>
  <si>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</si>
  <si>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</si>
  <si>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</si>
  <si>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</si>
  <si>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</si>
  <si>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</si>
  <si>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</si>
  <si>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</si>
  <si>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</si>
  <si>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</si>
  <si>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</si>
  <si>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</si>
  <si>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</si>
  <si>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</si>
  <si>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</si>
  <si>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</si>
  <si>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</si>
  <si>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</si>
  <si>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</si>
  <si>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</si>
  <si>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</si>
  <si>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</si>
  <si>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</si>
  <si>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</si>
  <si>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</si>
  <si>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</si>
  <si>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</si>
  <si>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</si>
  <si>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</si>
  <si>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</si>
  <si>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</si>
  <si>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</si>
  <si>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</si>
  <si>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</si>
  <si>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</si>
  <si>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</si>
  <si>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</si>
  <si>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</si>
  <si>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</si>
  <si>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</si>
  <si>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</si>
  <si>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</si>
  <si>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</si>
  <si>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</si>
  <si>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</si>
  <si>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</si>
  <si>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</si>
  <si>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</si>
  <si>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</si>
  <si>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</si>
  <si>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</si>
  <si>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</si>
  <si>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</si>
  <si>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</si>
  <si>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</si>
  <si>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</si>
  <si>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</si>
  <si>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</si>
  <si>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</si>
  <si>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</si>
  <si>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</si>
  <si>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</si>
  <si>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</si>
  <si>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</si>
  <si>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</si>
  <si>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план</t>
  </si>
  <si>
    <t>до</t>
  </si>
  <si>
    <t xml:space="preserve">II. РАЗХОДИ </t>
  </si>
  <si>
    <t>§§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</si>
  <si>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</si>
  <si>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</si>
  <si>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</si>
  <si>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</si>
  <si>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</si>
  <si>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</si>
  <si>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</si>
  <si>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</si>
  <si>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</si>
  <si>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</si>
  <si>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</si>
  <si>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</si>
  <si>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</si>
  <si>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</si>
  <si>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</si>
  <si>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</si>
  <si>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</si>
  <si>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</si>
  <si>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</si>
  <si>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</si>
  <si>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</si>
  <si>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</si>
  <si>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</si>
  <si>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</si>
  <si>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</si>
  <si>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</si>
  <si>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</si>
  <si>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</si>
  <si>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</si>
  <si>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</si>
  <si>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</si>
  <si>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</si>
  <si>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</si>
  <si>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</si>
  <si>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</si>
  <si>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</si>
  <si>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</si>
  <si>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</si>
  <si>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</si>
  <si>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</si>
  <si>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</si>
  <si>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</si>
  <si>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</si>
  <si>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</si>
  <si>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</si>
  <si>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</si>
  <si>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</si>
  <si>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</si>
  <si>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</si>
  <si>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</si>
  <si>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</si>
  <si>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</si>
  <si>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</si>
  <si>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</si>
  <si>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</si>
  <si>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</si>
  <si>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</si>
  <si>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</si>
  <si>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</si>
  <si>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</si>
  <si>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</si>
  <si>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</si>
  <si>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</si>
  <si>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</si>
  <si>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</si>
  <si>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</si>
  <si>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</si>
  <si>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</si>
  <si>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</si>
  <si>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</si>
  <si>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</si>
  <si>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</si>
  <si>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</si>
  <si>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</si>
  <si>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</si>
  <si>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</si>
  <si>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</si>
  <si>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</si>
  <si>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</si>
  <si>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</si>
  <si>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</si>
  <si>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</si>
  <si>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</si>
  <si>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</si>
  <si>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</si>
  <si>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</si>
  <si>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</si>
  <si>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</si>
  <si>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</si>
  <si>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</si>
  <si>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</si>
  <si>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</si>
  <si>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</si>
  <si>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</si>
  <si>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</si>
  <si>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</si>
  <si>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</si>
  <si>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</si>
  <si>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</si>
  <si>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</si>
  <si>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</si>
  <si>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</si>
  <si>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</si>
  <si>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</si>
  <si>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</si>
  <si>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</si>
  <si>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</si>
  <si>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</si>
  <si>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</si>
  <si>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</si>
  <si>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</si>
  <si>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</si>
  <si>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</si>
  <si>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</si>
  <si>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</si>
  <si>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</si>
  <si>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</si>
  <si>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</si>
  <si>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</si>
  <si>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</si>
  <si>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</si>
  <si>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</si>
  <si>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</si>
  <si>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</si>
  <si>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</si>
  <si>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</si>
  <si>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</si>
  <si>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</si>
  <si>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</si>
  <si>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</si>
  <si>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</si>
  <si>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</si>
  <si>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</si>
  <si>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</si>
  <si>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</si>
  <si>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</si>
  <si>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</si>
  <si>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</si>
  <si>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</si>
  <si>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</si>
  <si>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</si>
  <si>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</si>
  <si>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</si>
  <si>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</si>
  <si>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</si>
  <si>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</si>
  <si>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</si>
  <si>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</si>
  <si>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</si>
  <si>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</si>
  <si>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</si>
  <si>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</si>
  <si>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</si>
  <si>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</si>
  <si>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</si>
  <si>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</si>
  <si>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</si>
  <si>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</si>
  <si>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</si>
  <si>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</si>
  <si>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</si>
  <si>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</si>
  <si>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</si>
  <si>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</si>
  <si>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</si>
  <si>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</si>
  <si>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</si>
  <si>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</si>
  <si>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</si>
  <si>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</si>
  <si>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</si>
  <si>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</si>
  <si>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</si>
  <si>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</si>
  <si>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</si>
  <si>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</si>
  <si>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</si>
  <si>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</si>
  <si>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</si>
  <si>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</si>
  <si>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</si>
  <si>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</si>
  <si>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</si>
  <si>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</si>
  <si>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</si>
  <si>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</si>
  <si>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</si>
  <si>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</si>
  <si>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</si>
  <si>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</si>
  <si>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</si>
  <si>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</si>
  <si>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</si>
  <si>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</si>
  <si>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</si>
  <si>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</si>
  <si>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</si>
  <si>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</si>
  <si>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</si>
  <si>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</si>
  <si>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</si>
  <si>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</si>
  <si>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</si>
  <si>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</si>
  <si>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</si>
  <si>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</si>
  <si>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</si>
  <si>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</si>
  <si>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</si>
  <si>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</si>
  <si>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</si>
  <si>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</si>
  <si>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</si>
  <si>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</si>
  <si>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</si>
  <si>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</si>
  <si>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</si>
  <si>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</si>
  <si>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</si>
  <si>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</si>
  <si>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</si>
  <si>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</si>
  <si>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</si>
  <si>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</si>
  <si>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</si>
  <si>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</si>
  <si>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</si>
  <si>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</si>
  <si>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</si>
  <si>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</si>
  <si>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</si>
  <si>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</si>
  <si>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</si>
  <si>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</si>
  <si>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</si>
  <si>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</si>
  <si>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</si>
  <si>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</si>
  <si>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</si>
  <si>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</si>
  <si>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</si>
  <si>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</si>
  <si>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</si>
  <si>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</si>
  <si>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</si>
  <si>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</si>
  <si>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</si>
  <si>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</si>
  <si>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</si>
  <si>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</si>
  <si>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</si>
  <si>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</si>
  <si>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</si>
  <si>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</si>
  <si>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</si>
  <si>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</si>
  <si>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</si>
  <si>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</si>
  <si>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</si>
  <si>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</si>
  <si>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</si>
  <si>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</si>
  <si>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</si>
  <si>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</si>
  <si>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</si>
  <si>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</si>
  <si>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</si>
  <si>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</si>
  <si>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</si>
  <si>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</si>
  <si>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</si>
  <si>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</si>
  <si>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</si>
  <si>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</si>
  <si>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t>Бюджет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</si>
  <si>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</si>
  <si>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</si>
  <si>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</si>
  <si>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</si>
  <si>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</si>
  <si>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</si>
  <si>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</si>
  <si>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</si>
  <si>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</si>
  <si>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</si>
  <si>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</si>
  <si>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</si>
  <si>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</si>
  <si>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</si>
  <si>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</si>
  <si>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</si>
  <si>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</si>
  <si>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</si>
  <si>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</si>
  <si>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</si>
  <si>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</si>
  <si>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</si>
  <si>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</si>
  <si>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Разходи некласифицирани в другите функции</t>
  </si>
  <si>
    <t>&lt;------          ГРУПА    -  код  по  ЕБК</t>
  </si>
  <si>
    <t>(наименование на групата)</t>
  </si>
  <si>
    <t>Проектобюджет</t>
  </si>
  <si>
    <t>Прогноза</t>
  </si>
  <si>
    <t>II.1. РАЗХОДИ ПО ГРУПИ</t>
  </si>
  <si>
    <t>край на група</t>
  </si>
  <si>
    <t>код</t>
  </si>
  <si>
    <t>Наименование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</si>
  <si>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</si>
  <si>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</si>
  <si>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Кодове на групи</t>
  </si>
  <si>
    <t>c597</t>
  </si>
  <si>
    <t>c767</t>
  </si>
  <si>
    <t>b581</t>
  </si>
  <si>
    <t>Актуализирана бюджетна прогноза за периода 2014  - 2016 г. на постъпленията от местни приходи и на разходите за местни дейности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</si>
</sst>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.##0"/>
    <numFmt numFmtId="225" formatCode="###"/>
  </numFmts>
  <fonts count="1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00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11" fillId="0" borderId="10" xfId="58" applyFont="1" applyFill="1" applyBorder="1" applyAlignment="1">
      <alignment horizontal="left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216" fontId="11" fillId="0" borderId="12" xfId="58" applyNumberFormat="1" applyFont="1" applyFill="1" applyBorder="1" applyAlignment="1" quotePrefix="1">
      <alignment horizontal="right" vertical="center"/>
      <protection/>
    </xf>
    <xf numFmtId="0" fontId="10" fillId="0" borderId="13" xfId="58" applyFont="1" applyFill="1" applyBorder="1" applyAlignment="1" quotePrefix="1">
      <alignment horizontal="right" vertical="center"/>
      <protection/>
    </xf>
    <xf numFmtId="216" fontId="13" fillId="0" borderId="14" xfId="58" applyNumberFormat="1" applyFont="1" applyFill="1" applyBorder="1" applyAlignment="1" quotePrefix="1">
      <alignment horizontal="right" vertical="center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216" fontId="11" fillId="0" borderId="13" xfId="58" applyNumberFormat="1" applyFont="1" applyFill="1" applyBorder="1" applyAlignment="1" quotePrefix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7" fillId="0" borderId="16" xfId="58" applyFont="1" applyFill="1" applyBorder="1" applyAlignment="1">
      <alignment horizontal="left" vertical="center" wrapText="1"/>
      <protection/>
    </xf>
    <xf numFmtId="216" fontId="13" fillId="0" borderId="17" xfId="58" applyNumberFormat="1" applyFont="1" applyFill="1" applyBorder="1" applyAlignment="1" quotePrefix="1">
      <alignment horizontal="right" vertical="center"/>
      <protection/>
    </xf>
    <xf numFmtId="216" fontId="10" fillId="0" borderId="13" xfId="58" applyNumberFormat="1" applyFont="1" applyFill="1" applyBorder="1" applyAlignment="1" quotePrefix="1">
      <alignment horizontal="right" vertical="center"/>
      <protection/>
    </xf>
    <xf numFmtId="216" fontId="10" fillId="0" borderId="0" xfId="58" applyNumberFormat="1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 quotePrefix="1">
      <alignment horizontal="center" vertical="center" wrapText="1"/>
      <protection/>
    </xf>
    <xf numFmtId="216" fontId="13" fillId="0" borderId="18" xfId="58" applyNumberFormat="1" applyFont="1" applyFill="1" applyBorder="1" applyAlignment="1" quotePrefix="1">
      <alignment horizontal="right" vertical="center"/>
      <protection/>
    </xf>
    <xf numFmtId="0" fontId="7" fillId="0" borderId="0" xfId="58" applyFont="1" applyFill="1" applyBorder="1" applyAlignment="1">
      <alignment vertical="center" wrapText="1"/>
      <protection/>
    </xf>
    <xf numFmtId="0" fontId="7" fillId="0" borderId="16" xfId="58" applyFont="1" applyFill="1" applyBorder="1" applyAlignment="1">
      <alignment vertical="center" wrapText="1"/>
      <protection/>
    </xf>
    <xf numFmtId="0" fontId="12" fillId="0" borderId="15" xfId="58" applyFont="1" applyFill="1" applyBorder="1" applyAlignment="1">
      <alignment horizontal="left" vertical="center" wrapText="1"/>
      <protection/>
    </xf>
    <xf numFmtId="0" fontId="12" fillId="0" borderId="16" xfId="58" applyFont="1" applyFill="1" applyBorder="1" applyAlignment="1">
      <alignment vertical="center" wrapText="1"/>
      <protection/>
    </xf>
    <xf numFmtId="216" fontId="7" fillId="0" borderId="0" xfId="58" applyNumberFormat="1" applyFont="1" applyFill="1" applyBorder="1" applyAlignment="1" quotePrefix="1">
      <alignment horizontal="right" vertical="center"/>
      <protection/>
    </xf>
    <xf numFmtId="216" fontId="10" fillId="0" borderId="0" xfId="58" applyNumberFormat="1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2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216" fontId="11" fillId="0" borderId="0" xfId="58" applyNumberFormat="1" applyFont="1" applyFill="1" applyBorder="1" applyAlignment="1" quotePrefix="1">
      <alignment horizontal="righ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0" fontId="12" fillId="0" borderId="16" xfId="58" applyFont="1" applyFill="1" applyBorder="1" applyAlignment="1">
      <alignment horizontal="left" vertical="center" wrapText="1"/>
      <protection/>
    </xf>
    <xf numFmtId="216" fontId="16" fillId="0" borderId="0" xfId="58" applyNumberFormat="1" applyFont="1" applyFill="1" applyBorder="1" applyAlignment="1" quotePrefix="1">
      <alignment horizontal="right" vertical="center"/>
      <protection/>
    </xf>
    <xf numFmtId="216" fontId="10" fillId="0" borderId="19" xfId="58" applyNumberFormat="1" applyFont="1" applyFill="1" applyBorder="1" applyAlignment="1" quotePrefix="1">
      <alignment horizontal="right" vertical="center"/>
      <protection/>
    </xf>
    <xf numFmtId="0" fontId="10" fillId="0" borderId="19" xfId="58" applyFont="1" applyFill="1" applyBorder="1" applyAlignment="1" quotePrefix="1">
      <alignment horizontal="center" vertical="center" wrapText="1"/>
      <protection/>
    </xf>
    <xf numFmtId="0" fontId="11" fillId="0" borderId="16" xfId="58" applyFont="1" applyFill="1" applyBorder="1" applyAlignment="1" quotePrefix="1">
      <alignment horizontal="left"/>
      <protection/>
    </xf>
    <xf numFmtId="0" fontId="12" fillId="0" borderId="15" xfId="58" applyFont="1" applyFill="1" applyBorder="1" applyAlignment="1">
      <alignment horizontal="left" vertical="center" wrapText="1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12" fillId="0" borderId="16" xfId="58" applyFont="1" applyFill="1" applyBorder="1" applyAlignment="1">
      <alignment vertical="center" wrapText="1"/>
      <protection/>
    </xf>
    <xf numFmtId="0" fontId="10" fillId="0" borderId="20" xfId="58" applyFont="1" applyFill="1" applyBorder="1" applyAlignment="1" quotePrefix="1">
      <alignment horizontal="right" vertical="center"/>
      <protection/>
    </xf>
    <xf numFmtId="0" fontId="13" fillId="0" borderId="20" xfId="58" applyFont="1" applyFill="1" applyBorder="1" applyAlignment="1">
      <alignment horizontal="right" vertical="center"/>
      <protection/>
    </xf>
    <xf numFmtId="216" fontId="13" fillId="0" borderId="0" xfId="58" applyNumberFormat="1" applyFont="1" applyFill="1" applyBorder="1" applyAlignment="1" quotePrefix="1">
      <alignment horizontal="center" vertical="center"/>
      <protection/>
    </xf>
    <xf numFmtId="216" fontId="11" fillId="0" borderId="12" xfId="58" applyNumberFormat="1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216" fontId="18" fillId="0" borderId="18" xfId="58" applyNumberFormat="1" applyFont="1" applyFill="1" applyBorder="1" applyAlignment="1" quotePrefix="1">
      <alignment horizontal="right"/>
      <protection/>
    </xf>
    <xf numFmtId="216" fontId="18" fillId="0" borderId="14" xfId="58" applyNumberFormat="1" applyFont="1" applyFill="1" applyBorder="1" applyAlignment="1" quotePrefix="1">
      <alignment horizontal="right"/>
      <protection/>
    </xf>
    <xf numFmtId="216" fontId="18" fillId="0" borderId="17" xfId="58" applyNumberFormat="1" applyFont="1" applyFill="1" applyBorder="1" applyAlignment="1" quotePrefix="1">
      <alignment horizontal="right"/>
      <protection/>
    </xf>
    <xf numFmtId="0" fontId="7" fillId="0" borderId="15" xfId="58" applyFont="1" applyFill="1" applyBorder="1" applyAlignment="1">
      <alignment vertical="center" wrapText="1"/>
      <protection/>
    </xf>
    <xf numFmtId="216" fontId="13" fillId="0" borderId="21" xfId="58" applyNumberFormat="1" applyFont="1" applyFill="1" applyBorder="1" applyAlignment="1" quotePrefix="1">
      <alignment horizontal="right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216" fontId="13" fillId="0" borderId="23" xfId="58" applyNumberFormat="1" applyFont="1" applyFill="1" applyBorder="1" applyAlignment="1" quotePrefix="1">
      <alignment horizontal="right" vertical="center"/>
      <protection/>
    </xf>
    <xf numFmtId="0" fontId="7" fillId="0" borderId="24" xfId="58" applyFont="1" applyFill="1" applyBorder="1" applyAlignment="1">
      <alignment vertical="center" wrapText="1"/>
      <protection/>
    </xf>
    <xf numFmtId="0" fontId="7" fillId="0" borderId="22" xfId="58" applyFont="1" applyFill="1" applyBorder="1" applyAlignment="1">
      <alignment vertical="center" wrapText="1"/>
      <protection/>
    </xf>
    <xf numFmtId="216" fontId="13" fillId="0" borderId="25" xfId="58" applyNumberFormat="1" applyFont="1" applyFill="1" applyBorder="1" applyAlignment="1" quotePrefix="1">
      <alignment horizontal="right" vertical="center"/>
      <protection/>
    </xf>
    <xf numFmtId="0" fontId="7" fillId="0" borderId="26" xfId="58" applyFont="1" applyFill="1" applyBorder="1" applyAlignment="1">
      <alignment vertical="center" wrapText="1"/>
      <protection/>
    </xf>
    <xf numFmtId="0" fontId="12" fillId="0" borderId="26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 quotePrefix="1">
      <alignment horizontal="center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196" fontId="7" fillId="0" borderId="13" xfId="58" applyNumberFormat="1" applyFont="1" applyFill="1" applyBorder="1" applyAlignment="1">
      <alignment horizontal="right" vertical="center"/>
      <protection/>
    </xf>
    <xf numFmtId="0" fontId="12" fillId="0" borderId="15" xfId="58" applyFont="1" applyFill="1" applyBorder="1" applyAlignment="1">
      <alignment vertical="center" wrapText="1"/>
      <protection/>
    </xf>
    <xf numFmtId="216" fontId="11" fillId="0" borderId="13" xfId="58" applyNumberFormat="1" applyFont="1" applyFill="1" applyBorder="1" applyAlignment="1" quotePrefix="1">
      <alignment horizontal="right"/>
      <protection/>
    </xf>
    <xf numFmtId="196" fontId="7" fillId="0" borderId="13" xfId="58" applyNumberFormat="1" applyFont="1" applyFill="1" applyBorder="1" applyAlignment="1">
      <alignment horizontal="right"/>
      <protection/>
    </xf>
    <xf numFmtId="216" fontId="13" fillId="0" borderId="18" xfId="58" applyNumberFormat="1" applyFont="1" applyFill="1" applyBorder="1" applyAlignment="1" quotePrefix="1">
      <alignment horizontal="right" vertical="top"/>
      <protection/>
    </xf>
    <xf numFmtId="0" fontId="7" fillId="0" borderId="15" xfId="58" applyFont="1" applyFill="1" applyBorder="1" applyAlignment="1">
      <alignment vertical="top" wrapText="1"/>
      <protection/>
    </xf>
    <xf numFmtId="216" fontId="13" fillId="0" borderId="14" xfId="58" applyNumberFormat="1" applyFont="1" applyFill="1" applyBorder="1" applyAlignment="1" quotePrefix="1">
      <alignment horizontal="right" vertical="top"/>
      <protection/>
    </xf>
    <xf numFmtId="0" fontId="7" fillId="0" borderId="0" xfId="58" applyFont="1" applyFill="1" applyBorder="1" applyAlignment="1">
      <alignment vertical="top" wrapText="1"/>
      <protection/>
    </xf>
    <xf numFmtId="216" fontId="13" fillId="0" borderId="17" xfId="58" applyNumberFormat="1" applyFont="1" applyFill="1" applyBorder="1" applyAlignment="1" quotePrefix="1">
      <alignment horizontal="right" vertical="top"/>
      <protection/>
    </xf>
    <xf numFmtId="0" fontId="7" fillId="0" borderId="16" xfId="58" applyFont="1" applyFill="1" applyBorder="1" applyAlignment="1">
      <alignment vertical="top" wrapText="1"/>
      <protection/>
    </xf>
    <xf numFmtId="216" fontId="13" fillId="0" borderId="27" xfId="58" applyNumberFormat="1" applyFont="1" applyFill="1" applyBorder="1" applyAlignment="1" quotePrefix="1">
      <alignment horizontal="right" vertical="center"/>
      <protection/>
    </xf>
    <xf numFmtId="196" fontId="7" fillId="0" borderId="0" xfId="58" applyNumberFormat="1" applyFont="1" applyFill="1" applyBorder="1" applyAlignment="1">
      <alignment vertical="center"/>
      <protection/>
    </xf>
    <xf numFmtId="218" fontId="10" fillId="0" borderId="13" xfId="58" applyNumberFormat="1" applyFont="1" applyFill="1" applyBorder="1" applyAlignment="1" quotePrefix="1">
      <alignment horizontal="right" vertical="center"/>
      <protection/>
    </xf>
    <xf numFmtId="218" fontId="10" fillId="0" borderId="28" xfId="58" applyNumberFormat="1" applyFont="1" applyFill="1" applyBorder="1" applyAlignment="1" quotePrefix="1">
      <alignment horizontal="right" vertical="center"/>
      <protection/>
    </xf>
    <xf numFmtId="218" fontId="10" fillId="0" borderId="20" xfId="58" applyNumberFormat="1" applyFont="1" applyFill="1" applyBorder="1" applyAlignment="1">
      <alignment horizontal="right" vertical="center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left" vertical="center" wrapText="1"/>
      <protection/>
    </xf>
    <xf numFmtId="216" fontId="7" fillId="0" borderId="13" xfId="58" applyNumberFormat="1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left" vertical="center" wrapText="1"/>
      <protection/>
    </xf>
    <xf numFmtId="0" fontId="12" fillId="0" borderId="16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216" fontId="10" fillId="0" borderId="20" xfId="58" applyNumberFormat="1" applyFont="1" applyFill="1" applyBorder="1" applyAlignment="1" quotePrefix="1">
      <alignment horizontal="center" vertical="center"/>
      <protection/>
    </xf>
    <xf numFmtId="216" fontId="12" fillId="0" borderId="20" xfId="58" applyNumberFormat="1" applyFont="1" applyFill="1" applyBorder="1" applyAlignment="1" quotePrefix="1">
      <alignment horizontal="center" vertical="center"/>
      <protection/>
    </xf>
    <xf numFmtId="0" fontId="12" fillId="0" borderId="10" xfId="58" applyFont="1" applyFill="1" applyBorder="1" applyAlignment="1" quotePrefix="1">
      <alignment horizontal="left" vertical="center" wrapText="1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/>
      <protection/>
    </xf>
    <xf numFmtId="216" fontId="13" fillId="0" borderId="18" xfId="58" applyNumberFormat="1" applyFont="1" applyFill="1" applyBorder="1" applyAlignment="1" quotePrefix="1">
      <alignment horizontal="right"/>
      <protection/>
    </xf>
    <xf numFmtId="216" fontId="13" fillId="0" borderId="17" xfId="58" applyNumberFormat="1" applyFont="1" applyFill="1" applyBorder="1" applyAlignment="1" quotePrefix="1">
      <alignment horizontal="right"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 quotePrefix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216" fontId="13" fillId="0" borderId="18" xfId="58" applyNumberFormat="1" applyFont="1" applyFill="1" applyBorder="1" applyAlignment="1">
      <alignment horizontal="right" vertical="center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216" fontId="10" fillId="0" borderId="10" xfId="58" applyNumberFormat="1" applyFont="1" applyFill="1" applyBorder="1" applyAlignment="1" quotePrefix="1">
      <alignment horizontal="right" vertical="center"/>
      <protection/>
    </xf>
    <xf numFmtId="216" fontId="26" fillId="0" borderId="11" xfId="58" applyNumberFormat="1" applyFont="1" applyFill="1" applyBorder="1" applyAlignment="1" quotePrefix="1">
      <alignment horizontal="center" vertical="center"/>
      <protection/>
    </xf>
    <xf numFmtId="216" fontId="13" fillId="0" borderId="20" xfId="58" applyNumberFormat="1" applyFont="1" applyFill="1" applyBorder="1" applyAlignment="1" quotePrefix="1">
      <alignment horizontal="right" vertical="center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216" fontId="13" fillId="0" borderId="18" xfId="58" applyNumberFormat="1" applyFont="1" applyFill="1" applyBorder="1" applyAlignment="1" quotePrefix="1">
      <alignment horizontal="right"/>
      <protection/>
    </xf>
    <xf numFmtId="216" fontId="13" fillId="0" borderId="17" xfId="58" applyNumberFormat="1" applyFont="1" applyFill="1" applyBorder="1" applyAlignment="1" quotePrefix="1">
      <alignment horizontal="right"/>
      <protection/>
    </xf>
    <xf numFmtId="0" fontId="7" fillId="0" borderId="26" xfId="58" applyFont="1" applyFill="1" applyBorder="1" applyAlignment="1">
      <alignment horizontal="left" vertical="center" wrapText="1"/>
      <protection/>
    </xf>
    <xf numFmtId="0" fontId="7" fillId="0" borderId="24" xfId="58" applyFont="1" applyFill="1" applyBorder="1" applyAlignment="1">
      <alignment horizontal="left" vertical="center" wrapText="1"/>
      <protection/>
    </xf>
    <xf numFmtId="216" fontId="13" fillId="0" borderId="29" xfId="58" applyNumberFormat="1" applyFont="1" applyFill="1" applyBorder="1" applyAlignment="1" quotePrefix="1">
      <alignment horizontal="right" vertical="center"/>
      <protection/>
    </xf>
    <xf numFmtId="0" fontId="7" fillId="0" borderId="30" xfId="58" applyFont="1" applyFill="1" applyBorder="1" applyAlignment="1">
      <alignment horizontal="left" vertical="center" wrapText="1"/>
      <protection/>
    </xf>
    <xf numFmtId="216" fontId="13" fillId="0" borderId="14" xfId="58" applyNumberFormat="1" applyFont="1" applyFill="1" applyBorder="1" applyAlignment="1" quotePrefix="1">
      <alignment horizontal="right"/>
      <protection/>
    </xf>
    <xf numFmtId="216" fontId="13" fillId="0" borderId="31" xfId="58" applyNumberFormat="1" applyFont="1" applyFill="1" applyBorder="1" applyAlignment="1" quotePrefix="1">
      <alignment horizontal="right" vertical="center"/>
      <protection/>
    </xf>
    <xf numFmtId="0" fontId="7" fillId="0" borderId="32" xfId="58" applyFont="1" applyFill="1" applyBorder="1" applyAlignment="1">
      <alignment horizontal="left" vertical="center" wrapText="1"/>
      <protection/>
    </xf>
    <xf numFmtId="216" fontId="13" fillId="0" borderId="31" xfId="58" applyNumberFormat="1" applyFont="1" applyFill="1" applyBorder="1" applyAlignment="1" quotePrefix="1">
      <alignment horizontal="right"/>
      <protection/>
    </xf>
    <xf numFmtId="196" fontId="10" fillId="0" borderId="28" xfId="58" applyNumberFormat="1" applyFont="1" applyFill="1" applyBorder="1" applyAlignment="1">
      <alignment horizontal="right" vertical="center"/>
      <protection/>
    </xf>
    <xf numFmtId="196" fontId="10" fillId="0" borderId="20" xfId="58" applyNumberFormat="1" applyFont="1" applyFill="1" applyBorder="1" applyAlignment="1">
      <alignment horizontal="right" vertical="center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vertical="center" wrapText="1"/>
      <protection/>
    </xf>
    <xf numFmtId="1" fontId="34" fillId="33" borderId="0" xfId="55" applyNumberFormat="1" applyFont="1" applyFill="1" applyAlignment="1">
      <alignment vertical="center"/>
      <protection/>
    </xf>
    <xf numFmtId="1" fontId="34" fillId="34" borderId="0" xfId="55" applyNumberFormat="1" applyFont="1" applyFill="1" applyAlignment="1">
      <alignment vertical="center"/>
      <protection/>
    </xf>
    <xf numFmtId="0" fontId="7" fillId="0" borderId="0" xfId="55" applyFont="1" applyAlignment="1" applyProtection="1">
      <alignment vertical="center"/>
      <protection/>
    </xf>
    <xf numFmtId="1" fontId="34" fillId="0" borderId="0" xfId="55" applyNumberFormat="1" applyFont="1" applyFill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0" fontId="7" fillId="34" borderId="0" xfId="55" applyFont="1" applyFill="1" applyAlignment="1">
      <alignment vertical="center"/>
      <protection/>
    </xf>
    <xf numFmtId="3" fontId="7" fillId="0" borderId="0" xfId="55" applyNumberFormat="1" applyFont="1" applyFill="1" applyAlignment="1" applyProtection="1">
      <alignment horizontal="right" vertical="center"/>
      <protection/>
    </xf>
    <xf numFmtId="0" fontId="8" fillId="0" borderId="0" xfId="55" applyFont="1" applyProtection="1">
      <alignment/>
      <protection locked="0"/>
    </xf>
    <xf numFmtId="0" fontId="8" fillId="0" borderId="0" xfId="55" applyFont="1" applyProtection="1">
      <alignment/>
      <protection/>
    </xf>
    <xf numFmtId="0" fontId="7" fillId="0" borderId="0" xfId="55" applyFont="1" applyAlignment="1" applyProtection="1">
      <alignment vertical="center"/>
      <protection locked="0"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 wrapText="1"/>
      <protection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Alignment="1" quotePrefix="1">
      <alignment vertical="center"/>
      <protection/>
    </xf>
    <xf numFmtId="49" fontId="7" fillId="35" borderId="0" xfId="55" applyNumberFormat="1" applyFont="1" applyFill="1" applyAlignment="1" applyProtection="1">
      <alignment horizontal="center" vertical="center"/>
      <protection/>
    </xf>
    <xf numFmtId="49" fontId="10" fillId="35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quotePrefix="1">
      <alignment horizontal="center" vertical="center"/>
      <protection/>
    </xf>
    <xf numFmtId="215" fontId="7" fillId="0" borderId="0" xfId="55" applyNumberFormat="1" applyFont="1" applyAlignment="1">
      <alignment vertical="center"/>
      <protection/>
    </xf>
    <xf numFmtId="0" fontId="7" fillId="0" borderId="0" xfId="55" applyFont="1" applyAlignment="1" applyProtection="1" quotePrefix="1">
      <alignment horizontal="center" vertical="center"/>
      <protection/>
    </xf>
    <xf numFmtId="215" fontId="7" fillId="0" borderId="0" xfId="55" applyNumberFormat="1" applyFont="1" applyAlignment="1" applyProtection="1">
      <alignment vertical="center"/>
      <protection/>
    </xf>
    <xf numFmtId="0" fontId="7" fillId="0" borderId="0" xfId="55" applyFont="1" applyAlignment="1" quotePrefix="1">
      <alignment horizontal="right" vertical="center"/>
      <protection/>
    </xf>
    <xf numFmtId="0" fontId="7" fillId="0" borderId="34" xfId="55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/>
      <protection/>
    </xf>
    <xf numFmtId="0" fontId="7" fillId="34" borderId="0" xfId="55" applyFont="1" applyFill="1" applyBorder="1" applyAlignment="1">
      <alignment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36" xfId="55" applyFont="1" applyBorder="1" applyAlignment="1">
      <alignment horizontal="center" vertical="center"/>
      <protection/>
    </xf>
    <xf numFmtId="0" fontId="7" fillId="0" borderId="37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38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15" fillId="0" borderId="0" xfId="55" applyFont="1" applyAlignment="1">
      <alignment vertical="center"/>
      <protection/>
    </xf>
    <xf numFmtId="0" fontId="15" fillId="33" borderId="0" xfId="55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3" fontId="7" fillId="0" borderId="39" xfId="55" applyNumberFormat="1" applyFont="1" applyBorder="1" applyAlignment="1" applyProtection="1">
      <alignment horizontal="right" vertical="center"/>
      <protection locked="0"/>
    </xf>
    <xf numFmtId="0" fontId="7" fillId="36" borderId="0" xfId="55" applyFont="1" applyFill="1" applyAlignment="1">
      <alignment vertical="center"/>
      <protection/>
    </xf>
    <xf numFmtId="0" fontId="14" fillId="0" borderId="0" xfId="55" applyFont="1" applyAlignment="1">
      <alignment vertical="center"/>
      <protection/>
    </xf>
    <xf numFmtId="3" fontId="14" fillId="0" borderId="40" xfId="55" applyNumberFormat="1" applyFont="1" applyBorder="1" applyAlignment="1" applyProtection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right" vertical="center"/>
      <protection/>
    </xf>
    <xf numFmtId="3" fontId="7" fillId="0" borderId="41" xfId="55" applyNumberFormat="1" applyFont="1" applyBorder="1" applyAlignment="1" applyProtection="1">
      <alignment horizontal="right" vertical="center"/>
      <protection/>
    </xf>
    <xf numFmtId="0" fontId="14" fillId="37" borderId="0" xfId="55" applyFont="1" applyFill="1" applyAlignment="1">
      <alignment vertical="center"/>
      <protection/>
    </xf>
    <xf numFmtId="3" fontId="14" fillId="0" borderId="39" xfId="55" applyNumberFormat="1" applyFont="1" applyBorder="1" applyAlignment="1" applyProtection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3" fontId="7" fillId="0" borderId="27" xfId="55" applyNumberFormat="1" applyFont="1" applyFill="1" applyBorder="1" applyAlignment="1" applyProtection="1">
      <alignment horizontal="right" vertical="center"/>
      <protection locked="0"/>
    </xf>
    <xf numFmtId="3" fontId="7" fillId="0" borderId="39" xfId="55" applyNumberFormat="1" applyFont="1" applyFill="1" applyBorder="1" applyAlignment="1" applyProtection="1">
      <alignment horizontal="right" vertical="center"/>
      <protection locked="0"/>
    </xf>
    <xf numFmtId="3" fontId="14" fillId="0" borderId="27" xfId="55" applyNumberFormat="1" applyFont="1" applyFill="1" applyBorder="1" applyAlignment="1" applyProtection="1">
      <alignment horizontal="right" vertical="center"/>
      <protection locked="0"/>
    </xf>
    <xf numFmtId="0" fontId="14" fillId="36" borderId="0" xfId="55" applyFont="1" applyFill="1" applyAlignment="1">
      <alignment vertical="center"/>
      <protection/>
    </xf>
    <xf numFmtId="3" fontId="14" fillId="0" borderId="39" xfId="55" applyNumberFormat="1" applyFont="1" applyBorder="1" applyAlignment="1" applyProtection="1">
      <alignment horizontal="right" vertical="center"/>
      <protection locked="0"/>
    </xf>
    <xf numFmtId="0" fontId="7" fillId="0" borderId="14" xfId="58" applyNumberFormat="1" applyFont="1" applyFill="1" applyBorder="1" applyAlignment="1" quotePrefix="1">
      <alignment horizontal="right"/>
      <protection/>
    </xf>
    <xf numFmtId="0" fontId="7" fillId="0" borderId="36" xfId="58" applyNumberFormat="1" applyFont="1" applyFill="1" applyBorder="1" applyAlignment="1" quotePrefix="1">
      <alignment horizontal="right"/>
      <protection/>
    </xf>
    <xf numFmtId="0" fontId="14" fillId="0" borderId="36" xfId="58" applyNumberFormat="1" applyFont="1" applyFill="1" applyBorder="1" applyAlignment="1" quotePrefix="1">
      <alignment horizontal="right"/>
      <protection/>
    </xf>
    <xf numFmtId="0" fontId="14" fillId="0" borderId="0" xfId="55" applyNumberFormat="1" applyFont="1" applyAlignment="1">
      <alignment horizontal="right"/>
      <protection/>
    </xf>
    <xf numFmtId="0" fontId="7" fillId="0" borderId="0" xfId="55" applyNumberFormat="1" applyFont="1" applyAlignment="1">
      <alignment horizontal="right"/>
      <protection/>
    </xf>
    <xf numFmtId="0" fontId="7" fillId="36" borderId="0" xfId="55" applyNumberFormat="1" applyFont="1" applyFill="1" applyAlignment="1">
      <alignment horizontal="right"/>
      <protection/>
    </xf>
    <xf numFmtId="0" fontId="7" fillId="0" borderId="0" xfId="55" applyNumberFormat="1" applyFont="1" applyFill="1" applyAlignment="1">
      <alignment horizontal="right"/>
      <protection/>
    </xf>
    <xf numFmtId="0" fontId="14" fillId="0" borderId="0" xfId="58" applyNumberFormat="1" applyFont="1" applyFill="1" applyAlignment="1">
      <alignment horizontal="right"/>
      <protection/>
    </xf>
    <xf numFmtId="196" fontId="11" fillId="0" borderId="0" xfId="58" applyNumberFormat="1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7" fillId="0" borderId="0" xfId="58" applyNumberFormat="1" applyFont="1" applyFill="1" applyAlignment="1">
      <alignment horizontal="right"/>
      <protection/>
    </xf>
    <xf numFmtId="196" fontId="10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196" fontId="7" fillId="0" borderId="0" xfId="58" applyNumberFormat="1" applyFont="1" applyFill="1" applyProtection="1">
      <alignment/>
      <protection locked="0"/>
    </xf>
    <xf numFmtId="196" fontId="7" fillId="0" borderId="0" xfId="58" applyNumberFormat="1" applyFont="1" applyFill="1">
      <alignment/>
      <protection/>
    </xf>
    <xf numFmtId="196" fontId="7" fillId="0" borderId="0" xfId="58" applyNumberFormat="1" applyFont="1" applyFill="1" applyBorder="1">
      <alignment/>
      <protection/>
    </xf>
    <xf numFmtId="196" fontId="10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0" borderId="42" xfId="55" applyNumberFormat="1" applyFont="1" applyBorder="1" applyAlignment="1" applyProtection="1">
      <alignment horizontal="right" vertical="center"/>
      <protection locked="0"/>
    </xf>
    <xf numFmtId="0" fontId="7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3" fontId="7" fillId="0" borderId="20" xfId="55" applyNumberFormat="1" applyFont="1" applyBorder="1" applyAlignment="1" applyProtection="1">
      <alignment horizontal="right" vertical="center"/>
      <protection/>
    </xf>
    <xf numFmtId="3" fontId="7" fillId="0" borderId="0" xfId="55" applyNumberFormat="1" applyFont="1" applyBorder="1" applyAlignment="1" applyProtection="1">
      <alignment horizontal="right" vertical="center"/>
      <protection locked="0"/>
    </xf>
    <xf numFmtId="3" fontId="7" fillId="0" borderId="0" xfId="55" applyNumberFormat="1" applyFont="1" applyAlignment="1">
      <alignment horizontal="right" vertical="center"/>
      <protection/>
    </xf>
    <xf numFmtId="3" fontId="7" fillId="0" borderId="0" xfId="55" applyNumberFormat="1" applyFont="1" applyAlignment="1">
      <alignment horizontal="center" vertical="center"/>
      <protection/>
    </xf>
    <xf numFmtId="14" fontId="7" fillId="0" borderId="0" xfId="55" applyNumberFormat="1" applyFont="1" applyFill="1" applyAlignment="1" applyProtection="1" quotePrefix="1">
      <alignment horizontal="center" vertical="center"/>
      <protection/>
    </xf>
    <xf numFmtId="14" fontId="7" fillId="0" borderId="0" xfId="55" applyNumberFormat="1" applyFont="1" applyFill="1" applyAlignment="1" applyProtection="1">
      <alignment horizontal="center" vertical="center"/>
      <protection/>
    </xf>
    <xf numFmtId="49" fontId="7" fillId="0" borderId="0" xfId="55" applyNumberFormat="1" applyFont="1" applyFill="1" applyAlignment="1" applyProtection="1">
      <alignment horizontal="center" vertical="center"/>
      <protection/>
    </xf>
    <xf numFmtId="3" fontId="7" fillId="0" borderId="0" xfId="55" applyNumberFormat="1" applyFont="1" applyAlignment="1" quotePrefix="1">
      <alignment horizontal="right" vertical="center"/>
      <protection/>
    </xf>
    <xf numFmtId="3" fontId="7" fillId="0" borderId="0" xfId="55" applyNumberFormat="1" applyFont="1" applyAlignment="1" applyProtection="1">
      <alignment horizontal="right" vertical="center"/>
      <protection/>
    </xf>
    <xf numFmtId="217" fontId="10" fillId="35" borderId="33" xfId="55" applyNumberFormat="1" applyFont="1" applyFill="1" applyBorder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3" fontId="7" fillId="0" borderId="0" xfId="55" applyNumberFormat="1" applyFont="1" applyAlignment="1" applyProtection="1" quotePrefix="1">
      <alignment horizontal="right" vertical="center"/>
      <protection/>
    </xf>
    <xf numFmtId="0" fontId="12" fillId="0" borderId="0" xfId="55" applyFont="1" applyFill="1" applyAlignment="1">
      <alignment vertical="center"/>
      <protection/>
    </xf>
    <xf numFmtId="0" fontId="7" fillId="0" borderId="0" xfId="55" applyFont="1" applyFill="1" applyAlignment="1" quotePrefix="1">
      <alignment vertical="center"/>
      <protection/>
    </xf>
    <xf numFmtId="0" fontId="7" fillId="0" borderId="0" xfId="55" applyFont="1" applyFill="1" applyAlignment="1" applyProtection="1">
      <alignment vertical="center"/>
      <protection/>
    </xf>
    <xf numFmtId="0" fontId="7" fillId="0" borderId="0" xfId="55" applyFont="1" applyFill="1" applyAlignment="1" applyProtection="1" quotePrefix="1">
      <alignment horizontal="right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3" fontId="7" fillId="0" borderId="35" xfId="55" applyNumberFormat="1" applyFont="1" applyBorder="1" applyAlignment="1">
      <alignment horizontal="right" vertical="center"/>
      <protection/>
    </xf>
    <xf numFmtId="3" fontId="7" fillId="0" borderId="35" xfId="55" applyNumberFormat="1" applyFont="1" applyBorder="1" applyAlignment="1">
      <alignment horizontal="center" vertical="center"/>
      <protection/>
    </xf>
    <xf numFmtId="0" fontId="37" fillId="0" borderId="20" xfId="55" applyFont="1" applyFill="1" applyBorder="1" applyAlignment="1">
      <alignment vertical="center"/>
      <protection/>
    </xf>
    <xf numFmtId="0" fontId="30" fillId="0" borderId="20" xfId="55" applyFont="1" applyFill="1" applyBorder="1" applyAlignment="1">
      <alignment vertical="center"/>
      <protection/>
    </xf>
    <xf numFmtId="0" fontId="38" fillId="38" borderId="35" xfId="55" applyFont="1" applyFill="1" applyBorder="1" applyAlignment="1">
      <alignment horizontal="center" vertical="center"/>
      <protection/>
    </xf>
    <xf numFmtId="0" fontId="7" fillId="0" borderId="13" xfId="55" applyFont="1" applyBorder="1" applyAlignment="1" quotePrefix="1">
      <alignment horizontal="center" vertical="center" wrapText="1"/>
      <protection/>
    </xf>
    <xf numFmtId="1" fontId="7" fillId="0" borderId="37" xfId="55" applyNumberFormat="1" applyFont="1" applyBorder="1" applyAlignment="1">
      <alignment horizontal="center" vertical="center"/>
      <protection/>
    </xf>
    <xf numFmtId="0" fontId="37" fillId="0" borderId="20" xfId="55" applyFont="1" applyFill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/>
      <protection/>
    </xf>
    <xf numFmtId="0" fontId="7" fillId="0" borderId="43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3" fontId="37" fillId="0" borderId="20" xfId="55" applyNumberFormat="1" applyFont="1" applyFill="1" applyBorder="1" applyAlignment="1" quotePrefix="1">
      <alignment horizontal="center" vertical="center"/>
      <protection/>
    </xf>
    <xf numFmtId="3" fontId="37" fillId="0" borderId="20" xfId="55" applyNumberFormat="1" applyFont="1" applyFill="1" applyBorder="1" applyAlignment="1">
      <alignment horizontal="center" vertical="center"/>
      <protection/>
    </xf>
    <xf numFmtId="3" fontId="37" fillId="0" borderId="20" xfId="55" applyNumberFormat="1" applyFont="1" applyFill="1" applyBorder="1" applyAlignment="1" applyProtection="1">
      <alignment horizontal="center" vertical="center"/>
      <protection/>
    </xf>
    <xf numFmtId="3" fontId="37" fillId="0" borderId="43" xfId="55" applyNumberFormat="1" applyFont="1" applyBorder="1" applyAlignment="1" quotePrefix="1">
      <alignment horizontal="center" vertical="center"/>
      <protection/>
    </xf>
    <xf numFmtId="0" fontId="38" fillId="38" borderId="43" xfId="55" applyFont="1" applyFill="1" applyBorder="1" applyAlignment="1" quotePrefix="1">
      <alignment horizontal="center" vertical="center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36" xfId="55" applyFont="1" applyBorder="1" applyAlignment="1">
      <alignment horizontal="center" vertical="center" wrapText="1"/>
      <protection/>
    </xf>
    <xf numFmtId="3" fontId="7" fillId="0" borderId="37" xfId="55" applyNumberFormat="1" applyFont="1" applyBorder="1" applyAlignment="1" applyProtection="1">
      <alignment horizontal="right" vertical="center"/>
      <protection/>
    </xf>
    <xf numFmtId="3" fontId="40" fillId="0" borderId="35" xfId="55" applyNumberFormat="1" applyFont="1" applyFill="1" applyBorder="1" applyAlignment="1" applyProtection="1">
      <alignment horizontal="center" vertical="center" wrapText="1"/>
      <protection/>
    </xf>
    <xf numFmtId="0" fontId="8" fillId="34" borderId="0" xfId="55" applyFont="1" applyFill="1" applyAlignment="1">
      <alignment vertical="center"/>
      <protection/>
    </xf>
    <xf numFmtId="0" fontId="41" fillId="33" borderId="35" xfId="55" applyFont="1" applyFill="1" applyBorder="1" applyAlignment="1">
      <alignment vertical="center" wrapText="1"/>
      <protection/>
    </xf>
    <xf numFmtId="217" fontId="7" fillId="0" borderId="20" xfId="55" applyNumberFormat="1" applyFont="1" applyBorder="1" applyAlignment="1">
      <alignment horizontal="center" vertical="center"/>
      <protection/>
    </xf>
    <xf numFmtId="3" fontId="7" fillId="0" borderId="36" xfId="55" applyNumberFormat="1" applyFont="1" applyBorder="1" applyAlignment="1" applyProtection="1">
      <alignment horizontal="right" vertical="center"/>
      <protection/>
    </xf>
    <xf numFmtId="0" fontId="42" fillId="33" borderId="37" xfId="55" applyFont="1" applyFill="1" applyBorder="1" applyAlignment="1">
      <alignment vertical="center"/>
      <protection/>
    </xf>
    <xf numFmtId="0" fontId="7" fillId="0" borderId="28" xfId="55" applyFont="1" applyBorder="1" applyAlignment="1" quotePrefix="1">
      <alignment vertical="center"/>
      <protection/>
    </xf>
    <xf numFmtId="0" fontId="7" fillId="0" borderId="44" xfId="55" applyFont="1" applyBorder="1" applyAlignment="1">
      <alignment horizontal="center" vertical="center"/>
      <protection/>
    </xf>
    <xf numFmtId="0" fontId="7" fillId="0" borderId="28" xfId="55" applyFont="1" applyBorder="1" applyAlignment="1" quotePrefix="1">
      <alignment vertical="center" wrapText="1"/>
      <protection/>
    </xf>
    <xf numFmtId="3" fontId="7" fillId="0" borderId="43" xfId="55" applyNumberFormat="1" applyFont="1" applyBorder="1" applyAlignment="1" applyProtection="1">
      <alignment horizontal="right" vertical="center"/>
      <protection/>
    </xf>
    <xf numFmtId="3" fontId="7" fillId="0" borderId="44" xfId="55" applyNumberFormat="1" applyFont="1" applyBorder="1" applyAlignment="1" applyProtection="1">
      <alignment horizontal="right" vertical="center"/>
      <protection/>
    </xf>
    <xf numFmtId="0" fontId="42" fillId="33" borderId="43" xfId="55" applyFont="1" applyFill="1" applyBorder="1" applyAlignment="1">
      <alignment vertical="center"/>
      <protection/>
    </xf>
    <xf numFmtId="3" fontId="14" fillId="0" borderId="45" xfId="55" applyNumberFormat="1" applyFont="1" applyBorder="1" applyAlignment="1" applyProtection="1">
      <alignment horizontal="right" vertical="center"/>
      <protection/>
    </xf>
    <xf numFmtId="3" fontId="14" fillId="0" borderId="46" xfId="55" applyNumberFormat="1" applyFont="1" applyFill="1" applyBorder="1" applyAlignment="1" applyProtection="1">
      <alignment vertical="center"/>
      <protection/>
    </xf>
    <xf numFmtId="3" fontId="14" fillId="0" borderId="47" xfId="55" applyNumberFormat="1" applyFont="1" applyFill="1" applyBorder="1" applyAlignment="1" applyProtection="1">
      <alignment vertical="center"/>
      <protection/>
    </xf>
    <xf numFmtId="3" fontId="14" fillId="39" borderId="46" xfId="55" applyNumberFormat="1" applyFont="1" applyFill="1" applyBorder="1" applyAlignment="1" applyProtection="1">
      <alignment vertical="center"/>
      <protection/>
    </xf>
    <xf numFmtId="3" fontId="42" fillId="33" borderId="43" xfId="55" applyNumberFormat="1" applyFont="1" applyFill="1" applyBorder="1" applyAlignment="1">
      <alignment vertical="center"/>
      <protection/>
    </xf>
    <xf numFmtId="3" fontId="7" fillId="0" borderId="48" xfId="55" applyNumberFormat="1" applyFont="1" applyFill="1" applyBorder="1" applyAlignment="1" applyProtection="1">
      <alignment horizontal="right" vertical="center"/>
      <protection/>
    </xf>
    <xf numFmtId="3" fontId="7" fillId="0" borderId="27" xfId="55" applyNumberFormat="1" applyFont="1" applyFill="1" applyBorder="1" applyAlignment="1" applyProtection="1">
      <alignment horizontal="right" vertical="center"/>
      <protection/>
    </xf>
    <xf numFmtId="3" fontId="7" fillId="39" borderId="48" xfId="55" applyNumberFormat="1" applyFont="1" applyFill="1" applyBorder="1" applyAlignment="1" applyProtection="1">
      <alignment horizontal="right" vertical="center"/>
      <protection/>
    </xf>
    <xf numFmtId="3" fontId="14" fillId="0" borderId="41" xfId="55" applyNumberFormat="1" applyFont="1" applyBorder="1" applyAlignment="1" applyProtection="1">
      <alignment horizontal="right" vertical="center"/>
      <protection/>
    </xf>
    <xf numFmtId="3" fontId="14" fillId="0" borderId="48" xfId="55" applyNumberFormat="1" applyFont="1" applyFill="1" applyBorder="1" applyAlignment="1" applyProtection="1">
      <alignment horizontal="right" vertical="center"/>
      <protection/>
    </xf>
    <xf numFmtId="3" fontId="14" fillId="0" borderId="27" xfId="55" applyNumberFormat="1" applyFont="1" applyFill="1" applyBorder="1" applyAlignment="1" applyProtection="1">
      <alignment horizontal="right" vertical="center"/>
      <protection/>
    </xf>
    <xf numFmtId="3" fontId="14" fillId="39" borderId="48" xfId="55" applyNumberFormat="1" applyFont="1" applyFill="1" applyBorder="1" applyAlignment="1" applyProtection="1">
      <alignment horizontal="right" vertical="center"/>
      <protection/>
    </xf>
    <xf numFmtId="3" fontId="7" fillId="39" borderId="27" xfId="55" applyNumberFormat="1" applyFont="1" applyFill="1" applyBorder="1" applyAlignment="1" applyProtection="1">
      <alignment horizontal="right" vertical="center"/>
      <protection/>
    </xf>
    <xf numFmtId="0" fontId="14" fillId="0" borderId="0" xfId="55" applyNumberFormat="1" applyFont="1" applyBorder="1" applyAlignment="1">
      <alignment horizontal="right"/>
      <protection/>
    </xf>
    <xf numFmtId="0" fontId="11" fillId="0" borderId="0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0" fontId="12" fillId="0" borderId="26" xfId="55" applyFont="1" applyFill="1" applyBorder="1" applyAlignment="1">
      <alignment vertical="center" wrapText="1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0" xfId="55" applyFont="1" applyFill="1" applyBorder="1" applyAlignment="1">
      <alignment vertical="center" wrapText="1"/>
      <protection/>
    </xf>
    <xf numFmtId="0" fontId="10" fillId="0" borderId="19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vertical="center" wrapText="1"/>
      <protection/>
    </xf>
    <xf numFmtId="3" fontId="7" fillId="0" borderId="49" xfId="55" applyNumberFormat="1" applyFont="1" applyBorder="1" applyAlignment="1" applyProtection="1">
      <alignment horizontal="right" vertical="center"/>
      <protection/>
    </xf>
    <xf numFmtId="3" fontId="7" fillId="0" borderId="50" xfId="55" applyNumberFormat="1" applyFont="1" applyFill="1" applyBorder="1" applyAlignment="1" applyProtection="1">
      <alignment horizontal="right" vertical="center"/>
      <protection/>
    </xf>
    <xf numFmtId="3" fontId="7" fillId="0" borderId="19" xfId="55" applyNumberFormat="1" applyFont="1" applyFill="1" applyBorder="1" applyAlignment="1" applyProtection="1">
      <alignment horizontal="right" vertical="center"/>
      <protection/>
    </xf>
    <xf numFmtId="3" fontId="7" fillId="0" borderId="41" xfId="55" applyNumberFormat="1" applyFont="1" applyFill="1" applyBorder="1" applyAlignment="1" applyProtection="1">
      <alignment horizontal="right" vertical="center"/>
      <protection/>
    </xf>
    <xf numFmtId="0" fontId="11" fillId="0" borderId="0" xfId="55" applyFont="1" applyFill="1" applyBorder="1" applyAlignment="1">
      <alignment vertical="center"/>
      <protection/>
    </xf>
    <xf numFmtId="3" fontId="14" fillId="39" borderId="27" xfId="55" applyNumberFormat="1" applyFont="1" applyFill="1" applyBorder="1" applyAlignment="1" applyProtection="1">
      <alignment horizontal="right" vertical="center"/>
      <protection/>
    </xf>
    <xf numFmtId="0" fontId="14" fillId="36" borderId="0" xfId="55" applyNumberFormat="1" applyFont="1" applyFill="1" applyAlignment="1">
      <alignment horizontal="right"/>
      <protection/>
    </xf>
    <xf numFmtId="3" fontId="14" fillId="0" borderId="48" xfId="55" applyNumberFormat="1" applyFont="1" applyFill="1" applyBorder="1" applyAlignment="1" applyProtection="1">
      <alignment horizontal="right"/>
      <protection/>
    </xf>
    <xf numFmtId="3" fontId="14" fillId="0" borderId="27" xfId="55" applyNumberFormat="1" applyFont="1" applyFill="1" applyBorder="1" applyAlignment="1" applyProtection="1">
      <alignment horizontal="right"/>
      <protection/>
    </xf>
    <xf numFmtId="0" fontId="14" fillId="0" borderId="0" xfId="55" applyFont="1">
      <alignment/>
      <protection/>
    </xf>
    <xf numFmtId="3" fontId="7" fillId="0" borderId="48" xfId="55" applyNumberFormat="1" applyFont="1" applyFill="1" applyBorder="1" applyAlignment="1" applyProtection="1">
      <alignment horizontal="right"/>
      <protection/>
    </xf>
    <xf numFmtId="3" fontId="7" fillId="0" borderId="27" xfId="55" applyNumberFormat="1" applyFont="1" applyFill="1" applyBorder="1" applyAlignment="1" applyProtection="1">
      <alignment horizontal="right"/>
      <protection/>
    </xf>
    <xf numFmtId="0" fontId="7" fillId="0" borderId="0" xfId="55" applyFont="1">
      <alignment/>
      <protection/>
    </xf>
    <xf numFmtId="3" fontId="7" fillId="39" borderId="51" xfId="55" applyNumberFormat="1" applyFont="1" applyFill="1" applyBorder="1" applyAlignment="1" applyProtection="1">
      <alignment horizontal="right" vertical="center"/>
      <protection/>
    </xf>
    <xf numFmtId="3" fontId="7" fillId="39" borderId="18" xfId="55" applyNumberFormat="1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>
      <alignment vertical="center" wrapText="1"/>
      <protection/>
    </xf>
    <xf numFmtId="218" fontId="11" fillId="0" borderId="13" xfId="58" applyNumberFormat="1" applyFont="1" applyFill="1" applyBorder="1" applyAlignment="1">
      <alignment horizontal="right"/>
      <protection/>
    </xf>
    <xf numFmtId="0" fontId="10" fillId="0" borderId="52" xfId="55" applyFont="1" applyFill="1" applyBorder="1" applyAlignment="1">
      <alignment vertical="center"/>
      <protection/>
    </xf>
    <xf numFmtId="0" fontId="10" fillId="0" borderId="15" xfId="55" applyFont="1" applyFill="1" applyBorder="1" applyAlignment="1">
      <alignment vertical="center" wrapText="1"/>
      <protection/>
    </xf>
    <xf numFmtId="3" fontId="7" fillId="0" borderId="53" xfId="55" applyNumberFormat="1" applyFont="1" applyBorder="1" applyAlignment="1" applyProtection="1">
      <alignment horizontal="right" vertical="center"/>
      <protection/>
    </xf>
    <xf numFmtId="3" fontId="7" fillId="0" borderId="54" xfId="55" applyNumberFormat="1" applyFont="1" applyFill="1" applyBorder="1" applyAlignment="1" applyProtection="1">
      <alignment horizontal="right" vertical="center"/>
      <protection/>
    </xf>
    <xf numFmtId="3" fontId="7" fillId="0" borderId="15" xfId="55" applyNumberFormat="1" applyFont="1" applyFill="1" applyBorder="1" applyAlignment="1" applyProtection="1">
      <alignment horizontal="right" vertical="center"/>
      <protection/>
    </xf>
    <xf numFmtId="3" fontId="7" fillId="0" borderId="53" xfId="55" applyNumberFormat="1" applyFont="1" applyFill="1" applyBorder="1" applyAlignment="1" applyProtection="1">
      <alignment horizontal="right" vertical="center"/>
      <protection/>
    </xf>
    <xf numFmtId="0" fontId="7" fillId="0" borderId="55" xfId="55" applyFont="1" applyFill="1" applyBorder="1" applyAlignment="1">
      <alignment vertical="center"/>
      <protection/>
    </xf>
    <xf numFmtId="3" fontId="7" fillId="0" borderId="13" xfId="55" applyNumberFormat="1" applyFont="1" applyFill="1" applyBorder="1" applyAlignment="1" applyProtection="1">
      <alignment horizontal="right" vertical="center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3" fontId="7" fillId="0" borderId="36" xfId="55" applyNumberFormat="1" applyFont="1" applyFill="1" applyBorder="1" applyAlignment="1" applyProtection="1">
      <alignment horizontal="right" vertical="center"/>
      <protection/>
    </xf>
    <xf numFmtId="0" fontId="7" fillId="0" borderId="56" xfId="55" applyFont="1" applyFill="1" applyBorder="1" applyAlignment="1">
      <alignment vertical="center"/>
      <protection/>
    </xf>
    <xf numFmtId="0" fontId="10" fillId="0" borderId="16" xfId="55" applyFont="1" applyFill="1" applyBorder="1" applyAlignment="1">
      <alignment vertical="center" wrapText="1"/>
      <protection/>
    </xf>
    <xf numFmtId="3" fontId="7" fillId="0" borderId="28" xfId="55" applyNumberFormat="1" applyFont="1" applyFill="1" applyBorder="1" applyAlignment="1" applyProtection="1">
      <alignment horizontal="right" vertical="center"/>
      <protection/>
    </xf>
    <xf numFmtId="3" fontId="7" fillId="0" borderId="38" xfId="55" applyNumberFormat="1" applyFont="1" applyFill="1" applyBorder="1" applyAlignment="1" applyProtection="1">
      <alignment horizontal="right" vertical="center"/>
      <protection/>
    </xf>
    <xf numFmtId="3" fontId="7" fillId="0" borderId="44" xfId="55" applyNumberFormat="1" applyFont="1" applyFill="1" applyBorder="1" applyAlignment="1" applyProtection="1">
      <alignment horizontal="right" vertical="center"/>
      <protection/>
    </xf>
    <xf numFmtId="3" fontId="7" fillId="0" borderId="57" xfId="55" applyNumberFormat="1" applyFont="1" applyBorder="1" applyAlignment="1" applyProtection="1">
      <alignment horizontal="right" vertical="center"/>
      <protection/>
    </xf>
    <xf numFmtId="3" fontId="7" fillId="0" borderId="20" xfId="55" applyNumberFormat="1" applyFont="1" applyFill="1" applyBorder="1" applyAlignment="1" applyProtection="1">
      <alignment horizontal="right" vertical="center"/>
      <protection/>
    </xf>
    <xf numFmtId="0" fontId="7" fillId="0" borderId="0" xfId="55" applyNumberFormat="1" applyFont="1" applyFill="1" applyBorder="1" applyAlignment="1">
      <alignment horizontal="right"/>
      <protection/>
    </xf>
    <xf numFmtId="3" fontId="7" fillId="0" borderId="0" xfId="55" applyNumberFormat="1" applyFont="1" applyBorder="1" applyAlignment="1">
      <alignment horizontal="right"/>
      <protection/>
    </xf>
    <xf numFmtId="3" fontId="7" fillId="0" borderId="0" xfId="55" applyNumberFormat="1" applyFont="1" applyBorder="1" applyAlignment="1" applyProtection="1">
      <alignment horizontal="right"/>
      <protection/>
    </xf>
    <xf numFmtId="0" fontId="7" fillId="0" borderId="12" xfId="55" applyFont="1" applyBorder="1" applyAlignment="1">
      <alignment vertical="center"/>
      <protection/>
    </xf>
    <xf numFmtId="0" fontId="7" fillId="0" borderId="58" xfId="55" applyFont="1" applyBorder="1" applyAlignment="1">
      <alignment horizontal="center" vertical="center"/>
      <protection/>
    </xf>
    <xf numFmtId="0" fontId="7" fillId="0" borderId="35" xfId="55" applyFont="1" applyBorder="1" applyAlignment="1">
      <alignment horizontal="center" vertical="center" wrapText="1"/>
      <protection/>
    </xf>
    <xf numFmtId="0" fontId="7" fillId="0" borderId="13" xfId="55" applyFont="1" applyBorder="1" applyAlignment="1" quotePrefix="1">
      <alignment horizontal="center" vertical="center"/>
      <protection/>
    </xf>
    <xf numFmtId="3" fontId="7" fillId="0" borderId="37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 quotePrefix="1">
      <alignment horizontal="left" vertical="center"/>
      <protection/>
    </xf>
    <xf numFmtId="0" fontId="7" fillId="0" borderId="28" xfId="55" applyFont="1" applyBorder="1" applyAlignment="1">
      <alignment vertical="center"/>
      <protection/>
    </xf>
    <xf numFmtId="0" fontId="7" fillId="0" borderId="43" xfId="55" applyFont="1" applyBorder="1" applyAlignment="1">
      <alignment horizontal="center" vertical="center" wrapText="1"/>
      <protection/>
    </xf>
    <xf numFmtId="3" fontId="7" fillId="0" borderId="43" xfId="55" applyNumberFormat="1" applyFont="1" applyBorder="1" applyAlignment="1">
      <alignment horizontal="right" vertical="center"/>
      <protection/>
    </xf>
    <xf numFmtId="0" fontId="7" fillId="0" borderId="10" xfId="55" applyFont="1" applyBorder="1" applyAlignment="1">
      <alignment vertical="center" wrapText="1"/>
      <protection/>
    </xf>
    <xf numFmtId="3" fontId="7" fillId="0" borderId="10" xfId="55" applyNumberFormat="1" applyFont="1" applyBorder="1" applyAlignment="1">
      <alignment horizontal="right" vertical="center"/>
      <protection/>
    </xf>
    <xf numFmtId="0" fontId="7" fillId="0" borderId="28" xfId="55" applyFont="1" applyBorder="1" applyAlignment="1">
      <alignment vertical="center" wrapText="1"/>
      <protection/>
    </xf>
    <xf numFmtId="1" fontId="7" fillId="0" borderId="44" xfId="55" applyNumberFormat="1" applyFont="1" applyBorder="1" applyAlignment="1">
      <alignment horizontal="center" vertical="center"/>
      <protection/>
    </xf>
    <xf numFmtId="1" fontId="7" fillId="0" borderId="43" xfId="55" applyNumberFormat="1" applyFont="1" applyBorder="1" applyAlignment="1">
      <alignment horizontal="left" vertical="center" wrapText="1"/>
      <protection/>
    </xf>
    <xf numFmtId="0" fontId="7" fillId="36" borderId="0" xfId="55" applyNumberFormat="1" applyFont="1" applyFill="1" applyBorder="1" applyAlignment="1">
      <alignment horizontal="right"/>
      <protection/>
    </xf>
    <xf numFmtId="3" fontId="14" fillId="0" borderId="39" xfId="55" applyNumberFormat="1" applyFont="1" applyBorder="1" applyAlignment="1" applyProtection="1">
      <alignment vertical="center"/>
      <protection/>
    </xf>
    <xf numFmtId="0" fontId="7" fillId="37" borderId="0" xfId="55" applyNumberFormat="1" applyFont="1" applyFill="1" applyBorder="1" applyAlignment="1">
      <alignment horizontal="right"/>
      <protection/>
    </xf>
    <xf numFmtId="3" fontId="7" fillId="0" borderId="39" xfId="55" applyNumberFormat="1" applyFont="1" applyBorder="1" applyAlignment="1" applyProtection="1">
      <alignment vertical="center"/>
      <protection locked="0"/>
    </xf>
    <xf numFmtId="3" fontId="7" fillId="0" borderId="20" xfId="55" applyNumberFormat="1" applyFont="1" applyBorder="1" applyAlignment="1">
      <alignment vertical="center"/>
      <protection/>
    </xf>
    <xf numFmtId="1" fontId="7" fillId="0" borderId="28" xfId="55" applyNumberFormat="1" applyFont="1" applyBorder="1" applyAlignment="1">
      <alignment horizontal="left" vertical="center" wrapText="1"/>
      <protection/>
    </xf>
    <xf numFmtId="0" fontId="14" fillId="0" borderId="0" xfId="58" applyFont="1" applyFill="1">
      <alignment/>
      <protection/>
    </xf>
    <xf numFmtId="0" fontId="11" fillId="36" borderId="0" xfId="58" applyFont="1" applyFill="1" applyBorder="1" applyAlignment="1">
      <alignment horizontal="right"/>
      <protection/>
    </xf>
    <xf numFmtId="3" fontId="7" fillId="0" borderId="39" xfId="55" applyNumberFormat="1" applyFont="1" applyBorder="1" applyAlignment="1" applyProtection="1">
      <alignment vertical="center"/>
      <protection/>
    </xf>
    <xf numFmtId="3" fontId="14" fillId="0" borderId="59" xfId="55" applyNumberFormat="1" applyFont="1" applyBorder="1" applyAlignment="1" applyProtection="1">
      <alignment vertical="center"/>
      <protection locked="0"/>
    </xf>
    <xf numFmtId="3" fontId="14" fillId="0" borderId="39" xfId="55" applyNumberFormat="1" applyFont="1" applyBorder="1" applyAlignment="1" applyProtection="1">
      <alignment vertical="center"/>
      <protection locked="0"/>
    </xf>
    <xf numFmtId="0" fontId="7" fillId="0" borderId="35" xfId="55" applyFont="1" applyBorder="1" applyAlignment="1" quotePrefix="1">
      <alignment horizontal="center" vertical="center"/>
      <protection/>
    </xf>
    <xf numFmtId="0" fontId="7" fillId="0" borderId="35" xfId="55" applyFont="1" applyBorder="1" applyAlignment="1">
      <alignment vertical="center"/>
      <protection/>
    </xf>
    <xf numFmtId="0" fontId="7" fillId="0" borderId="12" xfId="55" applyFont="1" applyBorder="1" applyAlignment="1" quotePrefix="1">
      <alignment horizontal="center" vertical="center" wrapText="1"/>
      <protection/>
    </xf>
    <xf numFmtId="0" fontId="7" fillId="0" borderId="43" xfId="55" applyFont="1" applyBorder="1" applyAlignment="1" quotePrefix="1">
      <alignment horizontal="center" vertical="center" wrapText="1"/>
      <protection/>
    </xf>
    <xf numFmtId="0" fontId="7" fillId="0" borderId="10" xfId="55" applyFont="1" applyBorder="1" applyAlignment="1" quotePrefix="1">
      <alignment horizontal="left" vertical="center"/>
      <protection/>
    </xf>
    <xf numFmtId="0" fontId="7" fillId="0" borderId="10" xfId="55" applyFont="1" applyBorder="1" applyAlignment="1" quotePrefix="1">
      <alignment horizontal="left" vertical="center" wrapText="1"/>
      <protection/>
    </xf>
    <xf numFmtId="3" fontId="7" fillId="0" borderId="20" xfId="55" applyNumberFormat="1" applyFont="1" applyBorder="1" applyAlignment="1">
      <alignment horizontal="right" vertical="center"/>
      <protection/>
    </xf>
    <xf numFmtId="196" fontId="7" fillId="0" borderId="44" xfId="55" applyNumberFormat="1" applyFont="1" applyBorder="1" applyAlignment="1" quotePrefix="1">
      <alignment horizontal="center" vertical="center"/>
      <protection/>
    </xf>
    <xf numFmtId="196" fontId="7" fillId="0" borderId="43" xfId="55" applyNumberFormat="1" applyFont="1" applyBorder="1" applyAlignment="1" quotePrefix="1">
      <alignment horizontal="center" vertical="center" wrapText="1"/>
      <protection/>
    </xf>
    <xf numFmtId="196" fontId="7" fillId="0" borderId="0" xfId="55" applyNumberFormat="1" applyFont="1" applyBorder="1" applyAlignment="1">
      <alignment vertical="center"/>
      <protection/>
    </xf>
    <xf numFmtId="196" fontId="7" fillId="0" borderId="0" xfId="55" applyNumberFormat="1" applyFont="1" applyBorder="1" applyAlignment="1">
      <alignment vertical="center" wrapText="1"/>
      <protection/>
    </xf>
    <xf numFmtId="3" fontId="7" fillId="0" borderId="0" xfId="55" applyNumberFormat="1" applyFont="1" applyBorder="1" applyAlignment="1">
      <alignment horizontal="right" vertical="center"/>
      <protection/>
    </xf>
    <xf numFmtId="0" fontId="7" fillId="0" borderId="20" xfId="55" applyFont="1" applyBorder="1" applyAlignment="1" quotePrefix="1">
      <alignment horizontal="center" vertical="center"/>
      <protection/>
    </xf>
    <xf numFmtId="0" fontId="7" fillId="0" borderId="35" xfId="55" applyFont="1" applyBorder="1" applyAlignment="1" quotePrefix="1">
      <alignment horizontal="center" vertical="center" wrapText="1"/>
      <protection/>
    </xf>
    <xf numFmtId="3" fontId="7" fillId="0" borderId="37" xfId="55" applyNumberFormat="1" applyFont="1" applyBorder="1" applyAlignment="1">
      <alignment horizontal="right" vertical="center"/>
      <protection/>
    </xf>
    <xf numFmtId="0" fontId="7" fillId="0" borderId="11" xfId="55" applyFont="1" applyBorder="1" applyAlignment="1">
      <alignment horizontal="left" vertical="center"/>
      <protection/>
    </xf>
    <xf numFmtId="0" fontId="14" fillId="0" borderId="0" xfId="55" applyFont="1" applyFill="1" applyAlignment="1">
      <alignment vertical="center"/>
      <protection/>
    </xf>
    <xf numFmtId="196" fontId="14" fillId="0" borderId="0" xfId="58" applyNumberFormat="1" applyFont="1" applyFill="1" applyBorder="1">
      <alignment/>
      <protection/>
    </xf>
    <xf numFmtId="196" fontId="14" fillId="0" borderId="0" xfId="58" applyNumberFormat="1" applyFont="1" applyFill="1" applyBorder="1" applyProtection="1">
      <alignment/>
      <protection locked="0"/>
    </xf>
    <xf numFmtId="196" fontId="14" fillId="0" borderId="0" xfId="58" applyNumberFormat="1" applyFont="1" applyFill="1">
      <alignment/>
      <protection/>
    </xf>
    <xf numFmtId="196" fontId="14" fillId="0" borderId="0" xfId="58" applyNumberFormat="1" applyFont="1" applyFill="1" applyProtection="1">
      <alignment/>
      <protection locked="0"/>
    </xf>
    <xf numFmtId="196" fontId="11" fillId="0" borderId="0" xfId="58" applyNumberFormat="1" applyFont="1" applyFill="1">
      <alignment/>
      <protection/>
    </xf>
    <xf numFmtId="0" fontId="7" fillId="0" borderId="0" xfId="58" applyNumberFormat="1" applyFont="1" applyFill="1" applyBorder="1" applyAlignment="1">
      <alignment horizontal="right"/>
      <protection/>
    </xf>
    <xf numFmtId="196" fontId="7" fillId="0" borderId="0" xfId="58" applyNumberFormat="1" applyFont="1" applyFill="1" applyBorder="1">
      <alignment/>
      <protection/>
    </xf>
    <xf numFmtId="196" fontId="7" fillId="0" borderId="0" xfId="58" applyNumberFormat="1" applyFont="1" applyFill="1" applyBorder="1" applyProtection="1">
      <alignment/>
      <protection locked="0"/>
    </xf>
    <xf numFmtId="196" fontId="10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3" fontId="7" fillId="0" borderId="42" xfId="55" applyNumberFormat="1" applyFont="1" applyBorder="1" applyAlignment="1" applyProtection="1">
      <alignment vertical="center"/>
      <protection locked="0"/>
    </xf>
    <xf numFmtId="0" fontId="7" fillId="0" borderId="0" xfId="55" applyFont="1" applyBorder="1" applyAlignment="1" applyProtection="1">
      <alignment vertical="center"/>
      <protection locked="0"/>
    </xf>
    <xf numFmtId="196" fontId="7" fillId="0" borderId="0" xfId="55" applyNumberFormat="1" applyFont="1" applyBorder="1" applyAlignment="1" applyProtection="1">
      <alignment vertical="center"/>
      <protection locked="0"/>
    </xf>
    <xf numFmtId="0" fontId="7" fillId="34" borderId="0" xfId="55" applyFont="1" applyFill="1" applyAlignment="1" applyProtection="1">
      <alignment vertical="center"/>
      <protection locked="0"/>
    </xf>
    <xf numFmtId="3" fontId="7" fillId="0" borderId="0" xfId="55" applyNumberFormat="1" applyFont="1" applyBorder="1" applyAlignment="1" applyProtection="1">
      <alignment horizontal="right" vertical="center"/>
      <protection/>
    </xf>
    <xf numFmtId="0" fontId="7" fillId="35" borderId="0" xfId="55" applyFont="1" applyFill="1" applyBorder="1" applyAlignment="1" applyProtection="1">
      <alignment vertical="center"/>
      <protection locked="0"/>
    </xf>
    <xf numFmtId="3" fontId="7" fillId="35" borderId="0" xfId="55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vertical="center"/>
      <protection/>
    </xf>
    <xf numFmtId="0" fontId="7" fillId="0" borderId="0" xfId="55" applyFont="1" applyFill="1" applyAlignment="1" applyProtection="1">
      <alignment vertical="center"/>
      <protection locked="0"/>
    </xf>
    <xf numFmtId="0" fontId="7" fillId="35" borderId="0" xfId="55" applyFont="1" applyFill="1" applyAlignment="1" applyProtection="1">
      <alignment vertical="center"/>
      <protection locked="0"/>
    </xf>
    <xf numFmtId="0" fontId="7" fillId="0" borderId="0" xfId="55" applyFont="1" applyAlignment="1" applyProtection="1">
      <alignment vertical="center" wrapText="1"/>
      <protection locked="0"/>
    </xf>
    <xf numFmtId="3" fontId="7" fillId="0" borderId="0" xfId="55" applyNumberFormat="1" applyFont="1" applyFill="1" applyAlignment="1" applyProtection="1">
      <alignment horizontal="right" vertical="center"/>
      <protection locked="0"/>
    </xf>
    <xf numFmtId="0" fontId="7" fillId="0" borderId="0" xfId="55" applyNumberFormat="1" applyFont="1" applyBorder="1" applyAlignment="1" applyProtection="1">
      <alignment horizontal="right"/>
      <protection locked="0"/>
    </xf>
    <xf numFmtId="0" fontId="7" fillId="40" borderId="0" xfId="55" applyFont="1" applyFill="1" applyAlignment="1">
      <alignment vertical="center"/>
      <protection/>
    </xf>
    <xf numFmtId="0" fontId="7" fillId="40" borderId="0" xfId="55" applyFont="1" applyFill="1" applyAlignment="1">
      <alignment vertical="center" wrapText="1"/>
      <protection/>
    </xf>
    <xf numFmtId="0" fontId="7" fillId="40" borderId="0" xfId="55" applyFont="1" applyFill="1" applyAlignment="1" applyProtection="1">
      <alignment vertical="center"/>
      <protection/>
    </xf>
    <xf numFmtId="3" fontId="7" fillId="0" borderId="15" xfId="55" applyNumberFormat="1" applyFont="1" applyBorder="1" applyAlignment="1" applyProtection="1">
      <alignment horizontal="right" vertical="center"/>
      <protection/>
    </xf>
    <xf numFmtId="3" fontId="7" fillId="0" borderId="38" xfId="55" applyNumberFormat="1" applyFont="1" applyBorder="1" applyAlignment="1" applyProtection="1">
      <alignment horizontal="right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43" fillId="0" borderId="0" xfId="55" applyFont="1">
      <alignment/>
      <protection/>
    </xf>
    <xf numFmtId="0" fontId="7" fillId="41" borderId="0" xfId="55" applyFont="1" applyFill="1" applyAlignment="1">
      <alignment/>
      <protection/>
    </xf>
    <xf numFmtId="0" fontId="7" fillId="41" borderId="0" xfId="55" applyFont="1" applyFill="1" applyAlignment="1">
      <alignment wrapText="1"/>
      <protection/>
    </xf>
    <xf numFmtId="0" fontId="7" fillId="42" borderId="0" xfId="55" applyFont="1" applyFill="1">
      <alignment/>
      <protection/>
    </xf>
    <xf numFmtId="0" fontId="7" fillId="43" borderId="0" xfId="55" applyFont="1" applyFill="1">
      <alignment/>
      <protection/>
    </xf>
    <xf numFmtId="0" fontId="43" fillId="0" borderId="0" xfId="55" applyFont="1" applyAlignment="1">
      <alignment/>
      <protection/>
    </xf>
    <xf numFmtId="0" fontId="43" fillId="0" borderId="0" xfId="55" applyFont="1" applyAlignment="1">
      <alignment wrapText="1"/>
      <protection/>
    </xf>
    <xf numFmtId="3" fontId="43" fillId="0" borderId="0" xfId="55" applyNumberFormat="1" applyFont="1" applyAlignment="1">
      <alignment/>
      <protection/>
    </xf>
    <xf numFmtId="0" fontId="33" fillId="0" borderId="0" xfId="55">
      <alignment/>
      <protection/>
    </xf>
    <xf numFmtId="0" fontId="33" fillId="0" borderId="0" xfId="55" applyFont="1">
      <alignment/>
      <protection/>
    </xf>
    <xf numFmtId="0" fontId="43" fillId="42" borderId="0" xfId="55" applyFont="1" applyFill="1">
      <alignment/>
      <protection/>
    </xf>
    <xf numFmtId="0" fontId="43" fillId="43" borderId="0" xfId="55" applyFont="1" applyFill="1">
      <alignment/>
      <protection/>
    </xf>
    <xf numFmtId="0" fontId="10" fillId="0" borderId="0" xfId="55" applyFont="1" applyAlignment="1">
      <alignment/>
      <protection/>
    </xf>
    <xf numFmtId="0" fontId="44" fillId="0" borderId="0" xfId="55" applyFont="1" applyAlignment="1">
      <alignment wrapText="1"/>
      <protection/>
    </xf>
    <xf numFmtId="0" fontId="43" fillId="41" borderId="27" xfId="55" applyFont="1" applyFill="1" applyBorder="1" applyAlignment="1">
      <alignment/>
      <protection/>
    </xf>
    <xf numFmtId="0" fontId="43" fillId="38" borderId="0" xfId="55" applyFont="1" applyFill="1">
      <alignment/>
      <protection/>
    </xf>
    <xf numFmtId="217" fontId="43" fillId="0" borderId="0" xfId="55" applyNumberFormat="1" applyFont="1">
      <alignment/>
      <protection/>
    </xf>
    <xf numFmtId="0" fontId="43" fillId="38" borderId="0" xfId="55" applyFont="1" applyFill="1" applyBorder="1">
      <alignment/>
      <protection/>
    </xf>
    <xf numFmtId="3" fontId="30" fillId="38" borderId="0" xfId="55" applyNumberFormat="1" applyFont="1" applyFill="1" applyBorder="1" applyAlignment="1">
      <alignment horizontal="right"/>
      <protection/>
    </xf>
    <xf numFmtId="0" fontId="33" fillId="38" borderId="0" xfId="55" applyFill="1" applyBorder="1">
      <alignment/>
      <protection/>
    </xf>
    <xf numFmtId="3" fontId="7" fillId="0" borderId="35" xfId="55" applyNumberFormat="1" applyFont="1" applyFill="1" applyBorder="1" applyAlignment="1">
      <alignment horizontal="right" vertical="center"/>
      <protection/>
    </xf>
    <xf numFmtId="3" fontId="7" fillId="0" borderId="35" xfId="55" applyNumberFormat="1" applyFont="1" applyFill="1" applyBorder="1" applyAlignment="1">
      <alignment horizontal="center" vertical="center"/>
      <protection/>
    </xf>
    <xf numFmtId="3" fontId="7" fillId="0" borderId="58" xfId="55" applyNumberFormat="1" applyFont="1" applyFill="1" applyBorder="1" applyAlignment="1" applyProtection="1">
      <alignment horizontal="right" vertical="center"/>
      <protection/>
    </xf>
    <xf numFmtId="3" fontId="7" fillId="0" borderId="35" xfId="55" applyNumberFormat="1" applyFont="1" applyFill="1" applyBorder="1" applyAlignment="1" applyProtection="1">
      <alignment horizontal="center" vertical="center"/>
      <protection/>
    </xf>
    <xf numFmtId="0" fontId="37" fillId="0" borderId="12" xfId="55" applyFont="1" applyFill="1" applyBorder="1" applyAlignment="1">
      <alignment vertical="center"/>
      <protection/>
    </xf>
    <xf numFmtId="0" fontId="37" fillId="0" borderId="34" xfId="55" applyFont="1" applyFill="1" applyBorder="1" applyAlignment="1">
      <alignment vertical="center"/>
      <protection/>
    </xf>
    <xf numFmtId="0" fontId="30" fillId="0" borderId="11" xfId="55" applyFont="1" applyFill="1" applyBorder="1" applyAlignment="1">
      <alignment vertical="center"/>
      <protection/>
    </xf>
    <xf numFmtId="216" fontId="10" fillId="0" borderId="37" xfId="58" applyNumberFormat="1" applyFont="1" applyFill="1" applyBorder="1" applyAlignment="1" quotePrefix="1">
      <alignment horizontal="center" vertical="center"/>
      <protection/>
    </xf>
    <xf numFmtId="216" fontId="12" fillId="0" borderId="36" xfId="58" applyNumberFormat="1" applyFont="1" applyFill="1" applyBorder="1" applyAlignment="1" quotePrefix="1">
      <alignment horizontal="center" vertical="center"/>
      <protection/>
    </xf>
    <xf numFmtId="0" fontId="37" fillId="0" borderId="35" xfId="55" applyFont="1" applyFill="1" applyBorder="1" applyAlignment="1">
      <alignment horizontal="center" vertical="center"/>
      <protection/>
    </xf>
    <xf numFmtId="0" fontId="33" fillId="38" borderId="37" xfId="55" applyFill="1" applyBorder="1" applyAlignment="1">
      <alignment vertical="center"/>
      <protection/>
    </xf>
    <xf numFmtId="0" fontId="7" fillId="0" borderId="37" xfId="55" applyFont="1" applyBorder="1" applyAlignment="1">
      <alignment horizontal="center" vertical="center" wrapText="1"/>
      <protection/>
    </xf>
    <xf numFmtId="3" fontId="37" fillId="0" borderId="37" xfId="55" applyNumberFormat="1" applyFont="1" applyBorder="1" applyAlignment="1" quotePrefix="1">
      <alignment horizontal="center" vertical="center"/>
      <protection/>
    </xf>
    <xf numFmtId="0" fontId="38" fillId="38" borderId="37" xfId="55" applyFont="1" applyFill="1" applyBorder="1" applyAlignment="1">
      <alignment horizontal="center" vertical="center"/>
      <protection/>
    </xf>
    <xf numFmtId="0" fontId="7" fillId="0" borderId="28" xfId="55" applyFont="1" applyBorder="1" applyAlignment="1">
      <alignment horizontal="center" vertical="center"/>
      <protection/>
    </xf>
    <xf numFmtId="3" fontId="7" fillId="0" borderId="37" xfId="55" applyNumberFormat="1" applyFont="1" applyFill="1" applyBorder="1" applyAlignment="1">
      <alignment horizontal="center" vertical="center"/>
      <protection/>
    </xf>
    <xf numFmtId="3" fontId="7" fillId="0" borderId="36" xfId="55" applyNumberFormat="1" applyFont="1" applyFill="1" applyBorder="1" applyAlignment="1" applyProtection="1">
      <alignment horizontal="center" vertical="center"/>
      <protection/>
    </xf>
    <xf numFmtId="3" fontId="7" fillId="0" borderId="37" xfId="55" applyNumberFormat="1" applyFont="1" applyFill="1" applyBorder="1" applyAlignment="1" applyProtection="1">
      <alignment horizontal="center" vertical="center"/>
      <protection/>
    </xf>
    <xf numFmtId="3" fontId="7" fillId="0" borderId="43" xfId="55" applyNumberFormat="1" applyFont="1" applyFill="1" applyBorder="1" applyAlignment="1">
      <alignment horizontal="center" vertical="center"/>
      <protection/>
    </xf>
    <xf numFmtId="3" fontId="7" fillId="0" borderId="44" xfId="55" applyNumberFormat="1" applyFont="1" applyFill="1" applyBorder="1" applyAlignment="1" applyProtection="1">
      <alignment horizontal="center" vertical="center"/>
      <protection/>
    </xf>
    <xf numFmtId="3" fontId="7" fillId="0" borderId="43" xfId="55" applyNumberFormat="1" applyFont="1" applyFill="1" applyBorder="1" applyAlignment="1" applyProtection="1">
      <alignment horizontal="center" vertical="center"/>
      <protection/>
    </xf>
    <xf numFmtId="0" fontId="38" fillId="38" borderId="20" xfId="55" applyFont="1" applyFill="1" applyBorder="1" applyAlignment="1" quotePrefix="1">
      <alignment horizontal="center" vertical="center"/>
      <protection/>
    </xf>
    <xf numFmtId="0" fontId="7" fillId="0" borderId="60" xfId="55" applyFont="1" applyBorder="1" applyAlignment="1">
      <alignment horizontal="center" vertical="center" wrapText="1"/>
      <protection/>
    </xf>
    <xf numFmtId="3" fontId="7" fillId="0" borderId="36" xfId="55" applyNumberFormat="1" applyFont="1" applyBorder="1" applyAlignment="1">
      <alignment horizontal="right" vertical="center"/>
      <protection/>
    </xf>
    <xf numFmtId="3" fontId="37" fillId="0" borderId="35" xfId="55" applyNumberFormat="1" applyFont="1" applyFill="1" applyBorder="1" applyAlignment="1" applyProtection="1">
      <alignment horizontal="center" vertical="center" wrapText="1"/>
      <protection/>
    </xf>
    <xf numFmtId="0" fontId="7" fillId="0" borderId="13" xfId="55" applyFont="1" applyBorder="1" applyAlignment="1">
      <alignment vertical="center"/>
      <protection/>
    </xf>
    <xf numFmtId="3" fontId="7" fillId="0" borderId="37" xfId="55" applyNumberFormat="1" applyFont="1" applyFill="1" applyBorder="1" applyAlignment="1">
      <alignment horizontal="right" vertical="center"/>
      <protection/>
    </xf>
    <xf numFmtId="3" fontId="7" fillId="0" borderId="37" xfId="55" applyNumberFormat="1" applyFont="1" applyFill="1" applyBorder="1" applyAlignment="1" applyProtection="1">
      <alignment horizontal="right" vertical="center"/>
      <protection/>
    </xf>
    <xf numFmtId="0" fontId="41" fillId="33" borderId="37" xfId="55" applyFont="1" applyFill="1" applyBorder="1" applyAlignment="1">
      <alignment vertical="center" wrapText="1"/>
      <protection/>
    </xf>
    <xf numFmtId="0" fontId="10" fillId="0" borderId="13" xfId="55" applyFont="1" applyFill="1" applyBorder="1" applyAlignment="1" applyProtection="1">
      <alignment vertical="center"/>
      <protection locked="0"/>
    </xf>
    <xf numFmtId="3" fontId="7" fillId="34" borderId="37" xfId="55" applyNumberFormat="1" applyFont="1" applyFill="1" applyBorder="1" applyAlignment="1" applyProtection="1">
      <alignment horizontal="right" vertical="center"/>
      <protection/>
    </xf>
    <xf numFmtId="0" fontId="30" fillId="0" borderId="0" xfId="55" applyFont="1">
      <alignment/>
      <protection/>
    </xf>
    <xf numFmtId="3" fontId="14" fillId="0" borderId="59" xfId="55" applyNumberFormat="1" applyFont="1" applyBorder="1" applyAlignment="1" applyProtection="1">
      <alignment vertical="center"/>
      <protection/>
    </xf>
    <xf numFmtId="3" fontId="14" fillId="0" borderId="61" xfId="55" applyNumberFormat="1" applyFont="1" applyFill="1" applyBorder="1" applyAlignment="1" applyProtection="1">
      <alignment vertical="center"/>
      <protection/>
    </xf>
    <xf numFmtId="3" fontId="14" fillId="0" borderId="59" xfId="55" applyNumberFormat="1" applyFont="1" applyFill="1" applyBorder="1" applyAlignment="1" applyProtection="1">
      <alignment vertical="center"/>
      <protection/>
    </xf>
    <xf numFmtId="3" fontId="14" fillId="39" borderId="47" xfId="55" applyNumberFormat="1" applyFont="1" applyFill="1" applyBorder="1" applyAlignment="1" applyProtection="1">
      <alignment vertical="center"/>
      <protection/>
    </xf>
    <xf numFmtId="3" fontId="7" fillId="39" borderId="47" xfId="55" applyNumberFormat="1" applyFont="1" applyFill="1" applyBorder="1" applyAlignment="1" applyProtection="1">
      <alignment horizontal="right" vertical="center"/>
      <protection/>
    </xf>
    <xf numFmtId="3" fontId="14" fillId="39" borderId="59" xfId="55" applyNumberFormat="1" applyFont="1" applyFill="1" applyBorder="1" applyAlignment="1" applyProtection="1">
      <alignment vertical="center"/>
      <protection/>
    </xf>
    <xf numFmtId="3" fontId="7" fillId="0" borderId="48" xfId="55" applyNumberFormat="1" applyFont="1" applyFill="1" applyBorder="1" applyAlignment="1" applyProtection="1">
      <alignment horizontal="right" vertical="center"/>
      <protection locked="0"/>
    </xf>
    <xf numFmtId="3" fontId="7" fillId="0" borderId="39" xfId="55" applyNumberFormat="1" applyFont="1" applyFill="1" applyBorder="1" applyAlignment="1" applyProtection="1">
      <alignment horizontal="right" vertical="center"/>
      <protection/>
    </xf>
    <xf numFmtId="3" fontId="7" fillId="39" borderId="39" xfId="55" applyNumberFormat="1" applyFont="1" applyFill="1" applyBorder="1" applyAlignment="1" applyProtection="1">
      <alignment horizontal="right" vertical="center"/>
      <protection/>
    </xf>
    <xf numFmtId="3" fontId="14" fillId="0" borderId="62" xfId="55" applyNumberFormat="1" applyFont="1" applyFill="1" applyBorder="1" applyAlignment="1" applyProtection="1">
      <alignment horizontal="right" vertical="center"/>
      <protection/>
    </xf>
    <xf numFmtId="3" fontId="14" fillId="0" borderId="39" xfId="55" applyNumberFormat="1" applyFont="1" applyFill="1" applyBorder="1" applyAlignment="1" applyProtection="1">
      <alignment horizontal="right" vertical="center"/>
      <protection/>
    </xf>
    <xf numFmtId="3" fontId="14" fillId="39" borderId="39" xfId="55" applyNumberFormat="1" applyFont="1" applyFill="1" applyBorder="1" applyAlignment="1" applyProtection="1">
      <alignment horizontal="right" vertical="center"/>
      <protection/>
    </xf>
    <xf numFmtId="0" fontId="43" fillId="0" borderId="0" xfId="55" applyFont="1" applyFill="1">
      <alignment/>
      <protection/>
    </xf>
    <xf numFmtId="3" fontId="14" fillId="0" borderId="48" xfId="55" applyNumberFormat="1" applyFont="1" applyFill="1" applyBorder="1" applyAlignment="1" applyProtection="1">
      <alignment horizontal="right" vertical="center"/>
      <protection locked="0"/>
    </xf>
    <xf numFmtId="3" fontId="7" fillId="0" borderId="27" xfId="55" applyNumberFormat="1" applyFont="1" applyFill="1" applyBorder="1" applyAlignment="1" applyProtection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3" fontId="14" fillId="0" borderId="39" xfId="55" applyNumberFormat="1" applyFont="1" applyBorder="1" applyAlignment="1" applyProtection="1">
      <alignment horizontal="right"/>
      <protection locked="0"/>
    </xf>
    <xf numFmtId="3" fontId="14" fillId="0" borderId="48" xfId="55" applyNumberFormat="1" applyFont="1" applyFill="1" applyBorder="1" applyAlignment="1" applyProtection="1">
      <alignment horizontal="right"/>
      <protection locked="0"/>
    </xf>
    <xf numFmtId="3" fontId="14" fillId="0" borderId="27" xfId="55" applyNumberFormat="1" applyFont="1" applyFill="1" applyBorder="1" applyAlignment="1" applyProtection="1">
      <alignment horizontal="right"/>
      <protection locked="0"/>
    </xf>
    <xf numFmtId="3" fontId="14" fillId="0" borderId="39" xfId="55" applyNumberFormat="1" applyFont="1" applyBorder="1" applyAlignment="1" applyProtection="1">
      <alignment horizontal="right"/>
      <protection/>
    </xf>
    <xf numFmtId="3" fontId="14" fillId="0" borderId="62" xfId="55" applyNumberFormat="1" applyFont="1" applyFill="1" applyBorder="1" applyAlignment="1" applyProtection="1">
      <alignment horizontal="right"/>
      <protection/>
    </xf>
    <xf numFmtId="3" fontId="14" fillId="0" borderId="39" xfId="55" applyNumberFormat="1" applyFont="1" applyFill="1" applyBorder="1" applyAlignment="1" applyProtection="1">
      <alignment horizontal="right"/>
      <protection/>
    </xf>
    <xf numFmtId="3" fontId="7" fillId="0" borderId="39" xfId="55" applyNumberFormat="1" applyFont="1" applyBorder="1" applyAlignment="1" applyProtection="1">
      <alignment horizontal="right"/>
      <protection locked="0"/>
    </xf>
    <xf numFmtId="3" fontId="7" fillId="0" borderId="48" xfId="55" applyNumberFormat="1" applyFont="1" applyFill="1" applyBorder="1" applyAlignment="1" applyProtection="1">
      <alignment horizontal="right"/>
      <protection locked="0"/>
    </xf>
    <xf numFmtId="3" fontId="7" fillId="0" borderId="27" xfId="55" applyNumberFormat="1" applyFont="1" applyFill="1" applyBorder="1" applyAlignment="1" applyProtection="1">
      <alignment horizontal="right"/>
      <protection locked="0"/>
    </xf>
    <xf numFmtId="3" fontId="7" fillId="39" borderId="42" xfId="55" applyNumberFormat="1" applyFont="1" applyFill="1" applyBorder="1" applyAlignment="1" applyProtection="1">
      <alignment horizontal="right" vertical="center"/>
      <protection/>
    </xf>
    <xf numFmtId="3" fontId="7" fillId="0" borderId="50" xfId="55" applyNumberFormat="1" applyFont="1" applyFill="1" applyBorder="1" applyAlignment="1" applyProtection="1">
      <alignment horizontal="right" vertical="center"/>
      <protection locked="0"/>
    </xf>
    <xf numFmtId="3" fontId="7" fillId="0" borderId="19" xfId="55" applyNumberFormat="1" applyFont="1" applyFill="1" applyBorder="1" applyAlignment="1" applyProtection="1">
      <alignment horizontal="right" vertical="center"/>
      <protection locked="0"/>
    </xf>
    <xf numFmtId="218" fontId="11" fillId="0" borderId="48" xfId="58" applyNumberFormat="1" applyFont="1" applyFill="1" applyBorder="1" applyAlignment="1" quotePrefix="1">
      <alignment horizontal="right" vertical="center"/>
      <protection/>
    </xf>
    <xf numFmtId="3" fontId="7" fillId="0" borderId="11" xfId="55" applyNumberFormat="1" applyFont="1" applyFill="1" applyBorder="1" applyAlignment="1" applyProtection="1">
      <alignment horizontal="right" vertical="center"/>
      <protection/>
    </xf>
    <xf numFmtId="0" fontId="30" fillId="0" borderId="0" xfId="55" applyFont="1" applyBorder="1" applyAlignment="1">
      <alignment vertical="center"/>
      <protection/>
    </xf>
    <xf numFmtId="0" fontId="30" fillId="0" borderId="0" xfId="0" applyFont="1" applyAlignment="1">
      <alignment horizontal="right" wrapText="1"/>
    </xf>
    <xf numFmtId="0" fontId="7" fillId="0" borderId="55" xfId="58" applyFont="1" applyFill="1" applyBorder="1" applyAlignment="1">
      <alignment horizontal="left" vertical="center" wrapText="1"/>
      <protection/>
    </xf>
    <xf numFmtId="0" fontId="7" fillId="0" borderId="56" xfId="58" applyFont="1" applyFill="1" applyBorder="1" applyAlignment="1">
      <alignment horizontal="left" vertical="center" wrapText="1"/>
      <protection/>
    </xf>
    <xf numFmtId="0" fontId="7" fillId="37" borderId="63" xfId="58" applyFont="1" applyFill="1" applyBorder="1" applyAlignment="1">
      <alignment horizontal="left" wrapText="1"/>
      <protection/>
    </xf>
    <xf numFmtId="0" fontId="7" fillId="37" borderId="64" xfId="58" applyFont="1" applyFill="1" applyBorder="1" applyAlignment="1">
      <alignment horizontal="left" wrapText="1"/>
      <protection/>
    </xf>
    <xf numFmtId="0" fontId="7" fillId="37" borderId="65" xfId="58" applyFont="1" applyFill="1" applyBorder="1" applyAlignment="1">
      <alignment horizontal="left" wrapText="1"/>
      <protection/>
    </xf>
    <xf numFmtId="3" fontId="7" fillId="0" borderId="66" xfId="55" applyNumberFormat="1" applyFont="1" applyBorder="1" applyAlignment="1" applyProtection="1">
      <alignment horizontal="right" vertical="center"/>
      <protection locked="0"/>
    </xf>
    <xf numFmtId="3" fontId="14" fillId="0" borderId="60" xfId="55" applyNumberFormat="1" applyFont="1" applyBorder="1" applyAlignment="1" applyProtection="1">
      <alignment horizontal="right" vertical="center"/>
      <protection/>
    </xf>
    <xf numFmtId="3" fontId="7" fillId="0" borderId="41" xfId="55" applyNumberFormat="1" applyFont="1" applyBorder="1" applyAlignment="1" applyProtection="1">
      <alignment horizontal="right" vertical="center"/>
      <protection locked="0"/>
    </xf>
    <xf numFmtId="3" fontId="14" fillId="0" borderId="66" xfId="55" applyNumberFormat="1" applyFont="1" applyBorder="1" applyAlignment="1" applyProtection="1">
      <alignment horizontal="right" vertical="center"/>
      <protection locked="0"/>
    </xf>
    <xf numFmtId="3" fontId="7" fillId="0" borderId="41" xfId="55" applyNumberFormat="1" applyFont="1" applyFill="1" applyBorder="1" applyAlignment="1" applyProtection="1">
      <alignment horizontal="right" vertical="center"/>
      <protection locked="0"/>
    </xf>
    <xf numFmtId="3" fontId="7" fillId="0" borderId="66" xfId="55" applyNumberFormat="1" applyFont="1" applyFill="1" applyBorder="1" applyAlignment="1" applyProtection="1">
      <alignment horizontal="right" vertical="center"/>
      <protection locked="0"/>
    </xf>
    <xf numFmtId="3" fontId="14" fillId="0" borderId="41" xfId="55" applyNumberFormat="1" applyFont="1" applyBorder="1" applyAlignment="1" applyProtection="1">
      <alignment horizontal="right" vertical="center"/>
      <protection locked="0"/>
    </xf>
    <xf numFmtId="0" fontId="7" fillId="0" borderId="15" xfId="58" applyFont="1" applyFill="1" applyBorder="1" applyAlignment="1">
      <alignment horizontal="left"/>
      <protection/>
    </xf>
    <xf numFmtId="0" fontId="7" fillId="0" borderId="16" xfId="58" applyFont="1" applyFill="1" applyBorder="1" applyAlignment="1">
      <alignment horizontal="left"/>
      <protection/>
    </xf>
    <xf numFmtId="0" fontId="7" fillId="0" borderId="16" xfId="58" applyFont="1" applyFill="1" applyBorder="1">
      <alignment/>
      <protection/>
    </xf>
    <xf numFmtId="3" fontId="14" fillId="0" borderId="67" xfId="55" applyNumberFormat="1" applyFont="1" applyBorder="1" applyAlignment="1" applyProtection="1">
      <alignment horizontal="right" vertical="center"/>
      <protection/>
    </xf>
    <xf numFmtId="0" fontId="12" fillId="0" borderId="68" xfId="58" applyFont="1" applyFill="1" applyBorder="1" applyAlignment="1">
      <alignment horizontal="left" vertical="center" wrapText="1"/>
      <protection/>
    </xf>
    <xf numFmtId="3" fontId="7" fillId="0" borderId="53" xfId="55" applyNumberFormat="1" applyFont="1" applyBorder="1" applyAlignment="1" applyProtection="1">
      <alignment horizontal="right" vertical="center"/>
      <protection locked="0"/>
    </xf>
    <xf numFmtId="3" fontId="7" fillId="0" borderId="69" xfId="55" applyNumberFormat="1" applyFont="1" applyBorder="1" applyAlignment="1" applyProtection="1">
      <alignment horizontal="right" vertical="center"/>
      <protection locked="0"/>
    </xf>
    <xf numFmtId="0" fontId="19" fillId="0" borderId="15" xfId="58" applyFont="1" applyFill="1" applyBorder="1" applyAlignment="1">
      <alignment wrapText="1"/>
      <protection/>
    </xf>
    <xf numFmtId="0" fontId="19" fillId="0" borderId="0" xfId="58" applyFont="1" applyFill="1" applyBorder="1" applyAlignment="1">
      <alignment wrapText="1"/>
      <protection/>
    </xf>
    <xf numFmtId="0" fontId="20" fillId="0" borderId="0" xfId="58" applyFont="1" applyFill="1" applyBorder="1" applyAlignment="1">
      <alignment wrapText="1"/>
      <protection/>
    </xf>
    <xf numFmtId="0" fontId="19" fillId="0" borderId="16" xfId="58" applyFont="1" applyFill="1" applyBorder="1" applyAlignment="1">
      <alignment wrapText="1"/>
      <protection/>
    </xf>
    <xf numFmtId="3" fontId="14" fillId="0" borderId="70" xfId="55" applyNumberFormat="1" applyFont="1" applyBorder="1" applyAlignment="1" applyProtection="1">
      <alignment horizontal="right" vertical="center"/>
      <protection/>
    </xf>
    <xf numFmtId="3" fontId="7" fillId="0" borderId="66" xfId="55" applyNumberFormat="1" applyFont="1" applyBorder="1" applyAlignment="1" applyProtection="1">
      <alignment horizontal="right" vertical="center"/>
      <protection/>
    </xf>
    <xf numFmtId="3" fontId="14" fillId="0" borderId="66" xfId="55" applyNumberFormat="1" applyFont="1" applyBorder="1" applyAlignment="1" applyProtection="1">
      <alignment horizontal="right" vertical="center"/>
      <protection/>
    </xf>
    <xf numFmtId="0" fontId="7" fillId="0" borderId="15" xfId="55" applyFont="1" applyFill="1" applyBorder="1" applyAlignment="1">
      <alignment vertical="center" wrapText="1"/>
      <protection/>
    </xf>
    <xf numFmtId="0" fontId="7" fillId="0" borderId="26" xfId="55" applyFont="1" applyFill="1" applyBorder="1" applyAlignment="1">
      <alignment vertical="center" wrapText="1"/>
      <protection/>
    </xf>
    <xf numFmtId="0" fontId="7" fillId="0" borderId="24" xfId="55" applyFont="1" applyFill="1" applyBorder="1" applyAlignment="1">
      <alignment vertical="center" wrapText="1"/>
      <protection/>
    </xf>
    <xf numFmtId="0" fontId="7" fillId="0" borderId="16" xfId="55" applyFont="1" applyFill="1" applyBorder="1" applyAlignment="1">
      <alignment vertical="center" wrapText="1"/>
      <protection/>
    </xf>
    <xf numFmtId="0" fontId="13" fillId="0" borderId="19" xfId="58" applyFont="1" applyFill="1" applyBorder="1">
      <alignment/>
      <protection/>
    </xf>
    <xf numFmtId="3" fontId="7" fillId="0" borderId="71" xfId="55" applyNumberFormat="1" applyFont="1" applyBorder="1" applyAlignment="1">
      <alignment horizontal="right" vertical="center"/>
      <protection/>
    </xf>
    <xf numFmtId="3" fontId="14" fillId="0" borderId="41" xfId="55" applyNumberFormat="1" applyFont="1" applyBorder="1" applyAlignment="1" applyProtection="1">
      <alignment vertical="center"/>
      <protection/>
    </xf>
    <xf numFmtId="3" fontId="7" fillId="0" borderId="41" xfId="55" applyNumberFormat="1" applyFont="1" applyBorder="1" applyAlignment="1" applyProtection="1">
      <alignment vertical="center"/>
      <protection locked="0"/>
    </xf>
    <xf numFmtId="3" fontId="14" fillId="0" borderId="70" xfId="55" applyNumberFormat="1" applyFont="1" applyBorder="1" applyAlignment="1" applyProtection="1">
      <alignment vertical="center"/>
      <protection locked="0"/>
    </xf>
    <xf numFmtId="3" fontId="14" fillId="0" borderId="66" xfId="55" applyNumberFormat="1" applyFont="1" applyBorder="1" applyAlignment="1" applyProtection="1">
      <alignment vertical="center"/>
      <protection locked="0"/>
    </xf>
    <xf numFmtId="3" fontId="7" fillId="0" borderId="66" xfId="55" applyNumberFormat="1" applyFont="1" applyBorder="1" applyAlignment="1" applyProtection="1">
      <alignment vertical="center"/>
      <protection locked="0"/>
    </xf>
    <xf numFmtId="3" fontId="7" fillId="0" borderId="41" xfId="55" applyNumberFormat="1" applyFont="1" applyBorder="1" applyAlignment="1" applyProtection="1">
      <alignment vertical="center"/>
      <protection/>
    </xf>
    <xf numFmtId="3" fontId="7" fillId="0" borderId="66" xfId="55" applyNumberFormat="1" applyFont="1" applyBorder="1" applyAlignment="1" applyProtection="1">
      <alignment vertical="center"/>
      <protection/>
    </xf>
    <xf numFmtId="3" fontId="14" fillId="0" borderId="45" xfId="55" applyNumberFormat="1" applyFont="1" applyBorder="1" applyAlignment="1" applyProtection="1">
      <alignment vertical="center"/>
      <protection locked="0"/>
    </xf>
    <xf numFmtId="3" fontId="14" fillId="0" borderId="41" xfId="55" applyNumberFormat="1" applyFont="1" applyBorder="1" applyAlignment="1" applyProtection="1">
      <alignment vertical="center"/>
      <protection locked="0"/>
    </xf>
    <xf numFmtId="0" fontId="7" fillId="0" borderId="71" xfId="55" applyFont="1" applyBorder="1" applyAlignment="1">
      <alignment horizontal="left" vertical="center"/>
      <protection/>
    </xf>
    <xf numFmtId="0" fontId="12" fillId="0" borderId="15" xfId="58" applyFont="1" applyFill="1" applyBorder="1">
      <alignment/>
      <protection/>
    </xf>
    <xf numFmtId="0" fontId="12" fillId="0" borderId="16" xfId="58" applyFont="1" applyFill="1" applyBorder="1">
      <alignment/>
      <protection/>
    </xf>
    <xf numFmtId="0" fontId="7" fillId="0" borderId="0" xfId="58" applyFont="1" applyFill="1" applyBorder="1" applyAlignment="1">
      <alignment horizontal="left" wrapText="1"/>
      <protection/>
    </xf>
    <xf numFmtId="0" fontId="12" fillId="0" borderId="15" xfId="58" applyFont="1" applyFill="1" applyBorder="1" applyAlignment="1">
      <alignment horizontal="left" wrapText="1"/>
      <protection/>
    </xf>
    <xf numFmtId="0" fontId="12" fillId="0" borderId="32" xfId="58" applyFont="1" applyFill="1" applyBorder="1" applyAlignment="1">
      <alignment horizontal="left" wrapText="1"/>
      <protection/>
    </xf>
    <xf numFmtId="0" fontId="12" fillId="0" borderId="0" xfId="58" applyFont="1" applyFill="1" applyBorder="1" applyAlignment="1">
      <alignment horizontal="left" wrapText="1"/>
      <protection/>
    </xf>
    <xf numFmtId="0" fontId="12" fillId="0" borderId="16" xfId="58" applyFont="1" applyFill="1" applyBorder="1" applyAlignment="1">
      <alignment horizontal="left" wrapText="1"/>
      <protection/>
    </xf>
    <xf numFmtId="3" fontId="7" fillId="0" borderId="53" xfId="55" applyNumberFormat="1" applyFont="1" applyBorder="1" applyAlignment="1" applyProtection="1">
      <alignment vertical="center"/>
      <protection locked="0"/>
    </xf>
    <xf numFmtId="3" fontId="7" fillId="0" borderId="69" xfId="55" applyNumberFormat="1" applyFont="1" applyBorder="1" applyAlignment="1" applyProtection="1">
      <alignment vertical="center"/>
      <protection locked="0"/>
    </xf>
    <xf numFmtId="3" fontId="14" fillId="0" borderId="45" xfId="55" applyNumberFormat="1" applyFont="1" applyBorder="1" applyAlignment="1" applyProtection="1">
      <alignment vertical="center"/>
      <protection/>
    </xf>
    <xf numFmtId="3" fontId="14" fillId="0" borderId="41" xfId="55" applyNumberFormat="1" applyFont="1" applyBorder="1" applyAlignment="1" applyProtection="1">
      <alignment horizontal="right"/>
      <protection locked="0"/>
    </xf>
    <xf numFmtId="3" fontId="14" fillId="0" borderId="41" xfId="55" applyNumberFormat="1" applyFont="1" applyBorder="1" applyAlignment="1" applyProtection="1">
      <alignment horizontal="right"/>
      <protection/>
    </xf>
    <xf numFmtId="3" fontId="7" fillId="0" borderId="41" xfId="55" applyNumberFormat="1" applyFont="1" applyBorder="1" applyAlignment="1" applyProtection="1">
      <alignment horizontal="right"/>
      <protection locked="0"/>
    </xf>
    <xf numFmtId="3" fontId="14" fillId="0" borderId="66" xfId="55" applyNumberFormat="1" applyFont="1" applyBorder="1" applyAlignment="1" applyProtection="1">
      <alignment horizontal="right"/>
      <protection locked="0"/>
    </xf>
    <xf numFmtId="3" fontId="7" fillId="0" borderId="66" xfId="55" applyNumberFormat="1" applyFont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0" fontId="7" fillId="44" borderId="0" xfId="55" applyFont="1" applyFill="1" applyAlignment="1">
      <alignment vertical="center"/>
      <protection/>
    </xf>
    <xf numFmtId="0" fontId="33" fillId="44" borderId="0" xfId="55" applyFill="1">
      <alignment/>
      <protection/>
    </xf>
    <xf numFmtId="0" fontId="54" fillId="0" borderId="0" xfId="56" applyFont="1" applyAlignment="1">
      <alignment vertical="center"/>
      <protection/>
    </xf>
    <xf numFmtId="0" fontId="55" fillId="0" borderId="0" xfId="56" applyFont="1" applyAlignment="1">
      <alignment vertical="center"/>
      <protection/>
    </xf>
    <xf numFmtId="0" fontId="55" fillId="0" borderId="0" xfId="56" applyFont="1" applyAlignment="1">
      <alignment vertical="center" wrapText="1"/>
      <protection/>
    </xf>
    <xf numFmtId="1" fontId="56" fillId="0" borderId="0" xfId="56" applyNumberFormat="1" applyFont="1" applyAlignment="1">
      <alignment vertical="center"/>
      <protection/>
    </xf>
    <xf numFmtId="0" fontId="57" fillId="0" borderId="0" xfId="56" applyFont="1" applyProtection="1">
      <alignment/>
      <protection locked="0"/>
    </xf>
    <xf numFmtId="0" fontId="55" fillId="0" borderId="0" xfId="56" applyFont="1" applyAlignment="1" applyProtection="1">
      <alignment vertical="center"/>
      <protection locked="0"/>
    </xf>
    <xf numFmtId="0" fontId="55" fillId="0" borderId="0" xfId="56" applyFont="1" applyBorder="1" applyAlignment="1">
      <alignment vertical="center"/>
      <protection/>
    </xf>
    <xf numFmtId="0" fontId="55" fillId="0" borderId="0" xfId="56" applyFont="1" applyBorder="1" applyAlignment="1">
      <alignment vertical="center" wrapText="1"/>
      <protection/>
    </xf>
    <xf numFmtId="0" fontId="55" fillId="0" borderId="0" xfId="56" applyFont="1" applyAlignment="1">
      <alignment horizontal="center" vertical="center"/>
      <protection/>
    </xf>
    <xf numFmtId="14" fontId="55" fillId="35" borderId="0" xfId="56" applyNumberFormat="1" applyFont="1" applyFill="1" applyAlignment="1" applyProtection="1" quotePrefix="1">
      <alignment horizontal="center" vertical="center"/>
      <protection locked="0"/>
    </xf>
    <xf numFmtId="14" fontId="55" fillId="35" borderId="0" xfId="56" applyNumberFormat="1" applyFont="1" applyFill="1" applyAlignment="1" applyProtection="1">
      <alignment horizontal="center" vertical="center"/>
      <protection locked="0"/>
    </xf>
    <xf numFmtId="0" fontId="55" fillId="0" borderId="0" xfId="56" applyFont="1" applyAlignment="1" quotePrefix="1">
      <alignment vertical="center"/>
      <protection/>
    </xf>
    <xf numFmtId="49" fontId="55" fillId="35" borderId="20" xfId="56" applyNumberFormat="1" applyFont="1" applyFill="1" applyBorder="1" applyAlignment="1" applyProtection="1">
      <alignment horizontal="center" vertical="center"/>
      <protection locked="0"/>
    </xf>
    <xf numFmtId="49" fontId="61" fillId="35" borderId="33" xfId="56" applyNumberFormat="1" applyFont="1" applyFill="1" applyBorder="1" applyAlignment="1" applyProtection="1">
      <alignment horizontal="center" vertical="center"/>
      <protection locked="0"/>
    </xf>
    <xf numFmtId="0" fontId="55" fillId="0" borderId="0" xfId="56" applyFont="1" applyAlignment="1" quotePrefix="1">
      <alignment horizontal="center" vertical="center"/>
      <protection/>
    </xf>
    <xf numFmtId="215" fontId="55" fillId="0" borderId="0" xfId="56" applyNumberFormat="1" applyFont="1" applyAlignment="1">
      <alignment vertical="center"/>
      <protection/>
    </xf>
    <xf numFmtId="0" fontId="54" fillId="0" borderId="0" xfId="56" applyFont="1" applyBorder="1" applyAlignment="1">
      <alignment vertical="center"/>
      <protection/>
    </xf>
    <xf numFmtId="0" fontId="62" fillId="0" borderId="10" xfId="58" applyFont="1" applyFill="1" applyBorder="1" applyAlignment="1">
      <alignment horizontal="left" vertical="center" wrapText="1"/>
      <protection/>
    </xf>
    <xf numFmtId="0" fontId="63" fillId="0" borderId="11" xfId="58" applyFont="1" applyFill="1" applyBorder="1" applyAlignment="1">
      <alignment horizontal="center" vertical="center" wrapText="1"/>
      <protection/>
    </xf>
    <xf numFmtId="0" fontId="55" fillId="0" borderId="34" xfId="56" applyFont="1" applyBorder="1" applyAlignment="1">
      <alignment horizontal="center" vertical="center" wrapText="1"/>
      <protection/>
    </xf>
    <xf numFmtId="0" fontId="55" fillId="0" borderId="35" xfId="56" applyFont="1" applyBorder="1" applyAlignment="1">
      <alignment horizontal="center" vertical="center"/>
      <protection/>
    </xf>
    <xf numFmtId="0" fontId="55" fillId="0" borderId="13" xfId="56" applyFont="1" applyBorder="1" applyAlignment="1">
      <alignment horizontal="center" vertical="center"/>
      <protection/>
    </xf>
    <xf numFmtId="0" fontId="55" fillId="0" borderId="36" xfId="56" applyFont="1" applyBorder="1" applyAlignment="1">
      <alignment horizontal="center" vertical="center"/>
      <protection/>
    </xf>
    <xf numFmtId="0" fontId="64" fillId="0" borderId="11" xfId="58" applyFont="1" applyFill="1" applyBorder="1" applyAlignment="1">
      <alignment horizontal="center" vertical="center" wrapText="1"/>
      <protection/>
    </xf>
    <xf numFmtId="0" fontId="55" fillId="0" borderId="37" xfId="56" applyFont="1" applyBorder="1" applyAlignment="1">
      <alignment horizontal="center" vertical="center"/>
      <protection/>
    </xf>
    <xf numFmtId="0" fontId="65" fillId="0" borderId="10" xfId="56" applyFont="1" applyBorder="1" applyAlignment="1">
      <alignment vertical="center"/>
      <protection/>
    </xf>
    <xf numFmtId="0" fontId="55" fillId="0" borderId="11" xfId="56" applyFont="1" applyBorder="1" applyAlignment="1">
      <alignment horizontal="center" vertical="center"/>
      <protection/>
    </xf>
    <xf numFmtId="0" fontId="55" fillId="0" borderId="38" xfId="56" applyFont="1" applyBorder="1" applyAlignment="1">
      <alignment horizontal="left" vertical="center" wrapText="1"/>
      <protection/>
    </xf>
    <xf numFmtId="0" fontId="66" fillId="0" borderId="0" xfId="56" applyFont="1" applyAlignment="1">
      <alignment vertical="center"/>
      <protection/>
    </xf>
    <xf numFmtId="216" fontId="67" fillId="35" borderId="12" xfId="58" applyNumberFormat="1" applyFont="1" applyFill="1" applyBorder="1" applyAlignment="1" quotePrefix="1">
      <alignment horizontal="right" vertical="center"/>
      <protection/>
    </xf>
    <xf numFmtId="3" fontId="62" fillId="0" borderId="59" xfId="56" applyNumberFormat="1" applyFont="1" applyBorder="1" applyAlignment="1">
      <alignment horizontal="right" vertical="center"/>
      <protection/>
    </xf>
    <xf numFmtId="0" fontId="68" fillId="0" borderId="0" xfId="56" applyFont="1" applyAlignment="1">
      <alignment vertical="center"/>
      <protection/>
    </xf>
    <xf numFmtId="216" fontId="67" fillId="35" borderId="13" xfId="58" applyNumberFormat="1" applyFont="1" applyFill="1" applyBorder="1" applyAlignment="1" quotePrefix="1">
      <alignment horizontal="right" vertical="center"/>
      <protection/>
    </xf>
    <xf numFmtId="3" fontId="62" fillId="0" borderId="39" xfId="56" applyNumberFormat="1" applyFont="1" applyBorder="1" applyAlignment="1">
      <alignment horizontal="right" vertical="center"/>
      <protection/>
    </xf>
    <xf numFmtId="0" fontId="68" fillId="37" borderId="0" xfId="56" applyFont="1" applyFill="1" applyAlignment="1">
      <alignment vertical="center"/>
      <protection/>
    </xf>
    <xf numFmtId="0" fontId="68" fillId="36" borderId="0" xfId="56" applyFont="1" applyFill="1" applyAlignment="1">
      <alignment vertical="center"/>
      <protection/>
    </xf>
    <xf numFmtId="0" fontId="68" fillId="0" borderId="36" xfId="58" applyNumberFormat="1" applyFont="1" applyFill="1" applyBorder="1" applyAlignment="1" quotePrefix="1">
      <alignment horizontal="right"/>
      <protection/>
    </xf>
    <xf numFmtId="216" fontId="67" fillId="35" borderId="0" xfId="58" applyNumberFormat="1" applyFont="1" applyFill="1" applyBorder="1" applyAlignment="1" quotePrefix="1">
      <alignment horizontal="right" vertical="center"/>
      <protection/>
    </xf>
    <xf numFmtId="0" fontId="68" fillId="0" borderId="0" xfId="56" applyNumberFormat="1" applyFont="1" applyAlignment="1">
      <alignment horizontal="right"/>
      <protection/>
    </xf>
    <xf numFmtId="0" fontId="68" fillId="0" borderId="0" xfId="58" applyNumberFormat="1" applyFont="1" applyFill="1" applyAlignment="1">
      <alignment horizontal="right"/>
      <protection/>
    </xf>
    <xf numFmtId="0" fontId="67" fillId="35" borderId="27" xfId="58" applyFont="1" applyFill="1" applyBorder="1" applyAlignment="1" quotePrefix="1">
      <alignment horizontal="left"/>
      <protection/>
    </xf>
    <xf numFmtId="196" fontId="69" fillId="0" borderId="0" xfId="58" applyNumberFormat="1" applyFont="1" applyFill="1" applyBorder="1">
      <alignment/>
      <protection/>
    </xf>
    <xf numFmtId="0" fontId="70" fillId="0" borderId="0" xfId="58" applyFont="1" applyFill="1" applyBorder="1">
      <alignment/>
      <protection/>
    </xf>
    <xf numFmtId="0" fontId="70" fillId="0" borderId="38" xfId="58" applyFont="1" applyFill="1" applyBorder="1">
      <alignment/>
      <protection/>
    </xf>
    <xf numFmtId="0" fontId="71" fillId="0" borderId="0" xfId="56" applyFont="1" applyAlignment="1">
      <alignment vertical="center"/>
      <protection/>
    </xf>
    <xf numFmtId="3" fontId="62" fillId="0" borderId="72" xfId="56" applyNumberFormat="1" applyFont="1" applyBorder="1" applyAlignment="1">
      <alignment horizontal="right" vertical="center"/>
      <protection/>
    </xf>
    <xf numFmtId="0" fontId="54" fillId="0" borderId="0" xfId="56" applyNumberFormat="1" applyFont="1" applyBorder="1" applyAlignment="1">
      <alignment horizontal="right"/>
      <protection/>
    </xf>
    <xf numFmtId="0" fontId="64" fillId="0" borderId="10" xfId="58" applyFont="1" applyFill="1" applyBorder="1" applyAlignment="1" quotePrefix="1">
      <alignment horizontal="right" vertical="center"/>
      <protection/>
    </xf>
    <xf numFmtId="0" fontId="72" fillId="0" borderId="11" xfId="58" applyFont="1" applyFill="1" applyBorder="1" applyAlignment="1">
      <alignment horizontal="right" vertical="center"/>
      <protection/>
    </xf>
    <xf numFmtId="3" fontId="61" fillId="0" borderId="20" xfId="56" applyNumberFormat="1" applyFont="1" applyBorder="1" applyAlignment="1">
      <alignment vertical="center"/>
      <protection/>
    </xf>
    <xf numFmtId="0" fontId="73" fillId="0" borderId="0" xfId="56" applyFont="1" applyBorder="1" applyAlignment="1">
      <alignment vertical="center"/>
      <protection/>
    </xf>
    <xf numFmtId="0" fontId="64" fillId="0" borderId="0" xfId="58" applyFont="1" applyFill="1" applyBorder="1" applyAlignment="1" quotePrefix="1">
      <alignment horizontal="right" vertical="center"/>
      <protection/>
    </xf>
    <xf numFmtId="216" fontId="72" fillId="0" borderId="0" xfId="58" applyNumberFormat="1" applyFont="1" applyFill="1" applyBorder="1" applyAlignment="1" quotePrefix="1">
      <alignment horizontal="center" vertical="center"/>
      <protection/>
    </xf>
    <xf numFmtId="0" fontId="53" fillId="0" borderId="0" xfId="58" applyFont="1" applyFill="1" applyBorder="1" applyAlignment="1">
      <alignment horizontal="left" vertical="center" wrapText="1"/>
      <protection/>
    </xf>
    <xf numFmtId="3" fontId="55" fillId="0" borderId="0" xfId="56" applyNumberFormat="1" applyFont="1" applyBorder="1" applyAlignment="1" applyProtection="1">
      <alignment horizontal="right" vertical="center"/>
      <protection locked="0"/>
    </xf>
    <xf numFmtId="3" fontId="55" fillId="0" borderId="0" xfId="56" applyNumberFormat="1" applyFont="1" applyAlignment="1">
      <alignment horizontal="right" vertical="center"/>
      <protection/>
    </xf>
    <xf numFmtId="3" fontId="55" fillId="0" borderId="0" xfId="56" applyNumberFormat="1" applyFont="1" applyAlignment="1">
      <alignment horizontal="center" vertical="center"/>
      <protection/>
    </xf>
    <xf numFmtId="0" fontId="60" fillId="0" borderId="0" xfId="56" applyFont="1" applyAlignment="1">
      <alignment vertical="center" wrapText="1"/>
      <protection/>
    </xf>
    <xf numFmtId="14" fontId="55" fillId="0" borderId="0" xfId="56" applyNumberFormat="1" applyFont="1" applyFill="1" applyAlignment="1" applyProtection="1" quotePrefix="1">
      <alignment horizontal="center" vertical="center"/>
      <protection/>
    </xf>
    <xf numFmtId="14" fontId="55" fillId="0" borderId="0" xfId="56" applyNumberFormat="1" applyFont="1" applyFill="1" applyAlignment="1" applyProtection="1">
      <alignment horizontal="center" vertical="center"/>
      <protection/>
    </xf>
    <xf numFmtId="49" fontId="55" fillId="35" borderId="20" xfId="56" applyNumberFormat="1" applyFont="1" applyFill="1" applyBorder="1" applyAlignment="1">
      <alignment horizontal="center" vertical="center"/>
      <protection/>
    </xf>
    <xf numFmtId="3" fontId="55" fillId="0" borderId="0" xfId="56" applyNumberFormat="1" applyFont="1" applyAlignment="1" quotePrefix="1">
      <alignment horizontal="right" vertical="center"/>
      <protection/>
    </xf>
    <xf numFmtId="49" fontId="61" fillId="35" borderId="33" xfId="56" applyNumberFormat="1" applyFont="1" applyFill="1" applyBorder="1" applyAlignment="1">
      <alignment horizontal="center" vertical="center"/>
      <protection/>
    </xf>
    <xf numFmtId="0" fontId="55" fillId="0" borderId="12" xfId="56" applyFont="1" applyBorder="1" applyAlignment="1">
      <alignment horizontal="center" vertical="center"/>
      <protection/>
    </xf>
    <xf numFmtId="3" fontId="55" fillId="0" borderId="35" xfId="56" applyNumberFormat="1" applyFont="1" applyBorder="1" applyAlignment="1">
      <alignment horizontal="right" vertical="center"/>
      <protection/>
    </xf>
    <xf numFmtId="3" fontId="55" fillId="0" borderId="35" xfId="56" applyNumberFormat="1" applyFont="1" applyBorder="1" applyAlignment="1">
      <alignment horizontal="center" vertical="center"/>
      <protection/>
    </xf>
    <xf numFmtId="0" fontId="55" fillId="0" borderId="13" xfId="56" applyFont="1" applyBorder="1" applyAlignment="1" quotePrefix="1">
      <alignment horizontal="center" vertical="center" wrapText="1"/>
      <protection/>
    </xf>
    <xf numFmtId="1" fontId="55" fillId="0" borderId="37" xfId="56" applyNumberFormat="1" applyFont="1" applyBorder="1" applyAlignment="1">
      <alignment horizontal="center" vertical="center"/>
      <protection/>
    </xf>
    <xf numFmtId="0" fontId="65" fillId="0" borderId="10" xfId="56" applyFont="1" applyBorder="1" applyAlignment="1">
      <alignment horizontal="left" vertical="center"/>
      <protection/>
    </xf>
    <xf numFmtId="3" fontId="55" fillId="0" borderId="43" xfId="56" applyNumberFormat="1" applyFont="1" applyBorder="1" applyAlignment="1">
      <alignment horizontal="right" vertical="center"/>
      <protection/>
    </xf>
    <xf numFmtId="3" fontId="62" fillId="37" borderId="47" xfId="56" applyNumberFormat="1" applyFont="1" applyFill="1" applyBorder="1" applyAlignment="1" applyProtection="1">
      <alignment horizontal="right" vertical="center"/>
      <protection locked="0"/>
    </xf>
    <xf numFmtId="3" fontId="62" fillId="37" borderId="59" xfId="56" applyNumberFormat="1" applyFont="1" applyFill="1" applyBorder="1" applyAlignment="1" applyProtection="1">
      <alignment horizontal="right" vertical="center"/>
      <protection locked="0"/>
    </xf>
    <xf numFmtId="3" fontId="62" fillId="37" borderId="27" xfId="56" applyNumberFormat="1" applyFont="1" applyFill="1" applyBorder="1" applyAlignment="1" applyProtection="1">
      <alignment horizontal="right" vertical="center"/>
      <protection locked="0"/>
    </xf>
    <xf numFmtId="3" fontId="62" fillId="37" borderId="39" xfId="56" applyNumberFormat="1" applyFont="1" applyFill="1" applyBorder="1" applyAlignment="1" applyProtection="1">
      <alignment horizontal="right" vertical="center"/>
      <protection locked="0"/>
    </xf>
    <xf numFmtId="0" fontId="68" fillId="0" borderId="0" xfId="56" applyNumberFormat="1" applyFont="1" applyBorder="1" applyAlignment="1">
      <alignment horizontal="right"/>
      <protection/>
    </xf>
    <xf numFmtId="0" fontId="67" fillId="35" borderId="27" xfId="56" applyFont="1" applyFill="1" applyBorder="1" applyAlignment="1">
      <alignment vertical="center"/>
      <protection/>
    </xf>
    <xf numFmtId="0" fontId="68" fillId="36" borderId="0" xfId="56" applyNumberFormat="1" applyFont="1" applyFill="1" applyAlignment="1">
      <alignment horizontal="right"/>
      <protection/>
    </xf>
    <xf numFmtId="216" fontId="67" fillId="35" borderId="13" xfId="58" applyNumberFormat="1" applyFont="1" applyFill="1" applyBorder="1" applyAlignment="1" quotePrefix="1">
      <alignment horizontal="right"/>
      <protection/>
    </xf>
    <xf numFmtId="0" fontId="68" fillId="0" borderId="0" xfId="56" applyFont="1">
      <alignment/>
      <protection/>
    </xf>
    <xf numFmtId="216" fontId="67" fillId="35" borderId="13" xfId="58" applyNumberFormat="1" applyFont="1" applyFill="1" applyBorder="1" applyAlignment="1">
      <alignment horizontal="right"/>
      <protection/>
    </xf>
    <xf numFmtId="3" fontId="62" fillId="0" borderId="42" xfId="56" applyNumberFormat="1" applyFont="1" applyBorder="1" applyAlignment="1">
      <alignment horizontal="right" vertical="center"/>
      <protection/>
    </xf>
    <xf numFmtId="3" fontId="62" fillId="37" borderId="18" xfId="56" applyNumberFormat="1" applyFont="1" applyFill="1" applyBorder="1" applyAlignment="1" applyProtection="1">
      <alignment horizontal="right" vertical="center"/>
      <protection locked="0"/>
    </xf>
    <xf numFmtId="3" fontId="62" fillId="37" borderId="73" xfId="56" applyNumberFormat="1" applyFont="1" applyFill="1" applyBorder="1" applyAlignment="1" applyProtection="1">
      <alignment horizontal="right" vertical="center"/>
      <protection locked="0"/>
    </xf>
    <xf numFmtId="3" fontId="62" fillId="37" borderId="42" xfId="56" applyNumberFormat="1" applyFont="1" applyFill="1" applyBorder="1" applyAlignment="1" applyProtection="1">
      <alignment horizontal="right" vertical="center"/>
      <protection locked="0"/>
    </xf>
    <xf numFmtId="0" fontId="54" fillId="0" borderId="0" xfId="56" applyNumberFormat="1" applyFont="1" applyAlignment="1">
      <alignment horizontal="right"/>
      <protection/>
    </xf>
    <xf numFmtId="218" fontId="64" fillId="0" borderId="10" xfId="58" applyNumberFormat="1" applyFont="1" applyFill="1" applyBorder="1" applyAlignment="1">
      <alignment vertical="center"/>
      <protection/>
    </xf>
    <xf numFmtId="3" fontId="61" fillId="37" borderId="20" xfId="56" applyNumberFormat="1" applyFont="1" applyFill="1" applyBorder="1" applyAlignment="1">
      <alignment vertical="center"/>
      <protection/>
    </xf>
    <xf numFmtId="0" fontId="64" fillId="0" borderId="0" xfId="58" applyFont="1" applyFill="1" applyBorder="1" applyAlignment="1">
      <alignment horizontal="center" vertical="center"/>
      <protection/>
    </xf>
    <xf numFmtId="0" fontId="55" fillId="0" borderId="12" xfId="56" applyFont="1" applyBorder="1" applyAlignment="1">
      <alignment vertical="center"/>
      <protection/>
    </xf>
    <xf numFmtId="0" fontId="55" fillId="0" borderId="58" xfId="56" applyFont="1" applyBorder="1" applyAlignment="1">
      <alignment horizontal="center" vertical="center"/>
      <protection/>
    </xf>
    <xf numFmtId="0" fontId="55" fillId="0" borderId="13" xfId="56" applyFont="1" applyBorder="1" applyAlignment="1" quotePrefix="1">
      <alignment horizontal="center" vertical="center"/>
      <protection/>
    </xf>
    <xf numFmtId="3" fontId="55" fillId="0" borderId="37" xfId="56" applyNumberFormat="1" applyFont="1" applyBorder="1" applyAlignment="1">
      <alignment horizontal="center" vertical="center"/>
      <protection/>
    </xf>
    <xf numFmtId="0" fontId="55" fillId="0" borderId="13" xfId="56" applyFont="1" applyBorder="1" applyAlignment="1" quotePrefix="1">
      <alignment horizontal="left" vertical="center"/>
      <protection/>
    </xf>
    <xf numFmtId="0" fontId="55" fillId="0" borderId="10" xfId="56" applyFont="1" applyBorder="1" applyAlignment="1">
      <alignment vertical="center" wrapText="1"/>
      <protection/>
    </xf>
    <xf numFmtId="3" fontId="55" fillId="0" borderId="10" xfId="56" applyNumberFormat="1" applyFont="1" applyBorder="1" applyAlignment="1">
      <alignment horizontal="right" vertical="center"/>
      <protection/>
    </xf>
    <xf numFmtId="3" fontId="55" fillId="0" borderId="11" xfId="56" applyNumberFormat="1" applyFont="1" applyBorder="1" applyAlignment="1">
      <alignment horizontal="right" vertical="center"/>
      <protection/>
    </xf>
    <xf numFmtId="0" fontId="65" fillId="0" borderId="28" xfId="56" applyFont="1" applyBorder="1" applyAlignment="1">
      <alignment vertical="center" wrapText="1"/>
      <protection/>
    </xf>
    <xf numFmtId="3" fontId="62" fillId="0" borderId="59" xfId="56" applyNumberFormat="1" applyFont="1" applyBorder="1" applyAlignment="1">
      <alignment vertical="center"/>
      <protection/>
    </xf>
    <xf numFmtId="3" fontId="62" fillId="0" borderId="39" xfId="56" applyNumberFormat="1" applyFont="1" applyBorder="1" applyAlignment="1" applyProtection="1">
      <alignment vertical="center"/>
      <protection/>
    </xf>
    <xf numFmtId="216" fontId="67" fillId="35" borderId="28" xfId="58" applyNumberFormat="1" applyFont="1" applyFill="1" applyBorder="1" applyAlignment="1" quotePrefix="1">
      <alignment horizontal="right" vertical="center"/>
      <protection/>
    </xf>
    <xf numFmtId="3" fontId="62" fillId="0" borderId="72" xfId="56" applyNumberFormat="1" applyFont="1" applyBorder="1" applyAlignment="1" applyProtection="1">
      <alignment vertical="center"/>
      <protection/>
    </xf>
    <xf numFmtId="216" fontId="61" fillId="0" borderId="10" xfId="58" applyNumberFormat="1" applyFont="1" applyFill="1" applyBorder="1" applyAlignment="1" quotePrefix="1">
      <alignment horizontal="center" vertical="center"/>
      <protection/>
    </xf>
    <xf numFmtId="3" fontId="61" fillId="0" borderId="10" xfId="56" applyNumberFormat="1" applyFont="1" applyBorder="1" applyAlignment="1">
      <alignment vertical="center"/>
      <protection/>
    </xf>
    <xf numFmtId="3" fontId="61" fillId="0" borderId="11" xfId="56" applyNumberFormat="1" applyFont="1" applyBorder="1" applyAlignment="1">
      <alignment vertical="center"/>
      <protection/>
    </xf>
    <xf numFmtId="0" fontId="53" fillId="0" borderId="10" xfId="58" applyFont="1" applyFill="1" applyBorder="1" applyAlignment="1">
      <alignment horizontal="right" vertical="center"/>
      <protection/>
    </xf>
    <xf numFmtId="3" fontId="64" fillId="0" borderId="11" xfId="58" applyNumberFormat="1" applyFont="1" applyFill="1" applyBorder="1" applyAlignment="1">
      <alignment vertical="center"/>
      <protection/>
    </xf>
    <xf numFmtId="3" fontId="62" fillId="0" borderId="39" xfId="56" applyNumberFormat="1" applyFont="1" applyBorder="1" applyAlignment="1">
      <alignment vertical="center"/>
      <protection/>
    </xf>
    <xf numFmtId="0" fontId="70" fillId="0" borderId="0" xfId="58" applyFont="1" applyFill="1">
      <alignment/>
      <protection/>
    </xf>
    <xf numFmtId="0" fontId="69" fillId="36" borderId="0" xfId="58" applyFont="1" applyFill="1" applyBorder="1" applyAlignment="1">
      <alignment horizontal="right"/>
      <protection/>
    </xf>
    <xf numFmtId="0" fontId="67" fillId="35" borderId="27" xfId="58" applyFont="1" applyFill="1" applyBorder="1">
      <alignment/>
      <protection/>
    </xf>
    <xf numFmtId="3" fontId="62" fillId="0" borderId="39" xfId="56" applyNumberFormat="1" applyFont="1" applyBorder="1" applyAlignment="1" applyProtection="1">
      <alignment horizontal="right" vertical="center"/>
      <protection locked="0"/>
    </xf>
    <xf numFmtId="216" fontId="64" fillId="0" borderId="10" xfId="58" applyNumberFormat="1" applyFont="1" applyFill="1" applyBorder="1" applyAlignment="1" quotePrefix="1">
      <alignment horizontal="right" vertical="center"/>
      <protection/>
    </xf>
    <xf numFmtId="3" fontId="62" fillId="0" borderId="59" xfId="56" applyNumberFormat="1" applyFont="1" applyBorder="1" applyAlignment="1" applyProtection="1">
      <alignment vertical="center"/>
      <protection locked="0"/>
    </xf>
    <xf numFmtId="3" fontId="62" fillId="0" borderId="39" xfId="56" applyNumberFormat="1" applyFont="1" applyBorder="1" applyAlignment="1" applyProtection="1">
      <alignment vertical="center"/>
      <protection locked="0"/>
    </xf>
    <xf numFmtId="0" fontId="60" fillId="0" borderId="0" xfId="56" applyFont="1" applyAlignment="1">
      <alignment vertical="center"/>
      <protection/>
    </xf>
    <xf numFmtId="0" fontId="55" fillId="45" borderId="35" xfId="56" applyFont="1" applyFill="1" applyBorder="1" applyAlignment="1" quotePrefix="1">
      <alignment horizontal="center" vertical="center"/>
      <protection/>
    </xf>
    <xf numFmtId="0" fontId="55" fillId="45" borderId="35" xfId="56" applyFont="1" applyFill="1" applyBorder="1" applyAlignment="1">
      <alignment vertical="center"/>
      <protection/>
    </xf>
    <xf numFmtId="0" fontId="55" fillId="45" borderId="12" xfId="56" applyFont="1" applyFill="1" applyBorder="1" applyAlignment="1" quotePrefix="1">
      <alignment horizontal="center" vertical="center" wrapText="1"/>
      <protection/>
    </xf>
    <xf numFmtId="3" fontId="55" fillId="0" borderId="20" xfId="56" applyNumberFormat="1" applyFont="1" applyBorder="1" applyAlignment="1">
      <alignment horizontal="center" vertical="center"/>
      <protection/>
    </xf>
    <xf numFmtId="1" fontId="55" fillId="0" borderId="20" xfId="56" applyNumberFormat="1" applyFont="1" applyBorder="1" applyAlignment="1">
      <alignment horizontal="center" vertical="center"/>
      <protection/>
    </xf>
    <xf numFmtId="0" fontId="55" fillId="45" borderId="43" xfId="56" applyFont="1" applyFill="1" applyBorder="1" applyAlignment="1" quotePrefix="1">
      <alignment horizontal="center" vertical="center" wrapText="1"/>
      <protection/>
    </xf>
    <xf numFmtId="0" fontId="55" fillId="45" borderId="13" xfId="56" applyFont="1" applyFill="1" applyBorder="1" applyAlignment="1" quotePrefix="1">
      <alignment horizontal="center" vertical="center" wrapText="1"/>
      <protection/>
    </xf>
    <xf numFmtId="0" fontId="55" fillId="45" borderId="10" xfId="56" applyFont="1" applyFill="1" applyBorder="1" applyAlignment="1" quotePrefix="1">
      <alignment horizontal="left" vertical="center"/>
      <protection/>
    </xf>
    <xf numFmtId="0" fontId="55" fillId="45" borderId="11" xfId="56" applyFont="1" applyFill="1" applyBorder="1" applyAlignment="1">
      <alignment horizontal="center" vertical="center"/>
      <protection/>
    </xf>
    <xf numFmtId="0" fontId="55" fillId="45" borderId="10" xfId="56" applyFont="1" applyFill="1" applyBorder="1" applyAlignment="1" quotePrefix="1">
      <alignment horizontal="left" vertical="center" wrapText="1"/>
      <protection/>
    </xf>
    <xf numFmtId="3" fontId="55" fillId="0" borderId="20" xfId="56" applyNumberFormat="1" applyFont="1" applyBorder="1" applyAlignment="1">
      <alignment horizontal="right" vertical="center"/>
      <protection/>
    </xf>
    <xf numFmtId="0" fontId="55" fillId="45" borderId="28" xfId="56" applyFont="1" applyFill="1" applyBorder="1" applyAlignment="1">
      <alignment vertical="center"/>
      <protection/>
    </xf>
    <xf numFmtId="196" fontId="55" fillId="45" borderId="44" xfId="56" applyNumberFormat="1" applyFont="1" applyFill="1" applyBorder="1" applyAlignment="1" quotePrefix="1">
      <alignment horizontal="center" vertical="center"/>
      <protection/>
    </xf>
    <xf numFmtId="196" fontId="55" fillId="45" borderId="43" xfId="56" applyNumberFormat="1" applyFont="1" applyFill="1" applyBorder="1" applyAlignment="1" quotePrefix="1">
      <alignment horizontal="center" vertical="center" wrapText="1"/>
      <protection/>
    </xf>
    <xf numFmtId="3" fontId="61" fillId="0" borderId="43" xfId="56" applyNumberFormat="1" applyFont="1" applyBorder="1" applyAlignment="1">
      <alignment horizontal="right" vertical="center"/>
      <protection/>
    </xf>
    <xf numFmtId="196" fontId="55" fillId="0" borderId="0" xfId="56" applyNumberFormat="1" applyFont="1" applyBorder="1" applyAlignment="1">
      <alignment vertical="center"/>
      <protection/>
    </xf>
    <xf numFmtId="196" fontId="55" fillId="0" borderId="0" xfId="56" applyNumberFormat="1" applyFont="1" applyBorder="1" applyAlignment="1">
      <alignment vertical="center" wrapText="1"/>
      <protection/>
    </xf>
    <xf numFmtId="3" fontId="55" fillId="0" borderId="0" xfId="56" applyNumberFormat="1" applyFont="1" applyBorder="1" applyAlignment="1">
      <alignment horizontal="right" vertical="center"/>
      <protection/>
    </xf>
    <xf numFmtId="0" fontId="55" fillId="0" borderId="10" xfId="56" applyFont="1" applyBorder="1" applyAlignment="1" quotePrefix="1">
      <alignment horizontal="center" vertical="center"/>
      <protection/>
    </xf>
    <xf numFmtId="0" fontId="55" fillId="0" borderId="11" xfId="56" applyFont="1" applyBorder="1" applyAlignment="1" quotePrefix="1">
      <alignment horizontal="center" vertical="center"/>
      <protection/>
    </xf>
    <xf numFmtId="0" fontId="55" fillId="0" borderId="35" xfId="56" applyFont="1" applyBorder="1" applyAlignment="1" quotePrefix="1">
      <alignment horizontal="center" vertical="center" wrapText="1"/>
      <protection/>
    </xf>
    <xf numFmtId="216" fontId="63" fillId="0" borderId="11" xfId="58" applyNumberFormat="1" applyFont="1" applyFill="1" applyBorder="1" applyAlignment="1" quotePrefix="1">
      <alignment horizontal="center" vertical="center"/>
      <protection/>
    </xf>
    <xf numFmtId="0" fontId="55" fillId="0" borderId="12" xfId="56" applyFont="1" applyBorder="1" applyAlignment="1" quotePrefix="1">
      <alignment horizontal="center" vertical="center"/>
      <protection/>
    </xf>
    <xf numFmtId="0" fontId="55" fillId="0" borderId="10" xfId="56" applyFont="1" applyBorder="1" applyAlignment="1">
      <alignment horizontal="left" vertical="center"/>
      <protection/>
    </xf>
    <xf numFmtId="0" fontId="55" fillId="0" borderId="11" xfId="56" applyFont="1" applyBorder="1" applyAlignment="1">
      <alignment horizontal="left" vertical="center"/>
      <protection/>
    </xf>
    <xf numFmtId="0" fontId="55" fillId="0" borderId="10" xfId="56" applyFont="1" applyBorder="1" applyAlignment="1">
      <alignment horizontal="left" vertical="center" wrapText="1"/>
      <protection/>
    </xf>
    <xf numFmtId="3" fontId="62" fillId="0" borderId="39" xfId="56" applyNumberFormat="1" applyFont="1" applyBorder="1" applyAlignment="1" applyProtection="1">
      <alignment horizontal="right" vertical="center"/>
      <protection/>
    </xf>
    <xf numFmtId="196" fontId="70" fillId="0" borderId="0" xfId="58" applyNumberFormat="1" applyFont="1" applyFill="1" applyBorder="1">
      <alignment/>
      <protection/>
    </xf>
    <xf numFmtId="196" fontId="70" fillId="0" borderId="0" xfId="58" applyNumberFormat="1" applyFont="1" applyFill="1" applyBorder="1" applyProtection="1">
      <alignment/>
      <protection locked="0"/>
    </xf>
    <xf numFmtId="196" fontId="70" fillId="0" borderId="0" xfId="58" applyNumberFormat="1" applyFont="1" applyFill="1">
      <alignment/>
      <protection/>
    </xf>
    <xf numFmtId="196" fontId="70" fillId="0" borderId="0" xfId="58" applyNumberFormat="1" applyFont="1" applyFill="1" applyProtection="1">
      <alignment/>
      <protection locked="0"/>
    </xf>
    <xf numFmtId="196" fontId="69" fillId="0" borderId="0" xfId="58" applyNumberFormat="1" applyFont="1" applyFill="1">
      <alignment/>
      <protection/>
    </xf>
    <xf numFmtId="196" fontId="64" fillId="0" borderId="10" xfId="58" applyNumberFormat="1" applyFont="1" applyFill="1" applyBorder="1" applyAlignment="1">
      <alignment horizontal="right" vertical="center"/>
      <protection/>
    </xf>
    <xf numFmtId="216" fontId="72" fillId="0" borderId="11" xfId="58" applyNumberFormat="1" applyFont="1" applyFill="1" applyBorder="1" applyAlignment="1" quotePrefix="1">
      <alignment horizontal="right" vertical="center"/>
      <protection/>
    </xf>
    <xf numFmtId="0" fontId="55" fillId="0" borderId="0" xfId="56" applyFont="1" applyAlignment="1" applyProtection="1">
      <alignment vertical="center"/>
      <protection/>
    </xf>
    <xf numFmtId="0" fontId="55" fillId="0" borderId="0" xfId="56" applyFont="1" applyAlignment="1" applyProtection="1">
      <alignment vertical="center" wrapText="1"/>
      <protection/>
    </xf>
    <xf numFmtId="0" fontId="55" fillId="0" borderId="0" xfId="56" applyFont="1" applyAlignment="1" applyProtection="1" quotePrefix="1">
      <alignment vertical="center"/>
      <protection/>
    </xf>
    <xf numFmtId="3" fontId="55" fillId="0" borderId="0" xfId="56" applyNumberFormat="1" applyFont="1" applyAlignment="1" applyProtection="1">
      <alignment horizontal="right" vertical="center"/>
      <protection/>
    </xf>
    <xf numFmtId="0" fontId="55" fillId="0" borderId="0" xfId="56" applyFont="1" applyBorder="1" applyAlignment="1" applyProtection="1">
      <alignment vertical="center"/>
      <protection/>
    </xf>
    <xf numFmtId="0" fontId="55" fillId="0" borderId="0" xfId="56" applyFont="1" applyBorder="1" applyAlignment="1" applyProtection="1">
      <alignment vertical="center" wrapText="1"/>
      <protection/>
    </xf>
    <xf numFmtId="3" fontId="55" fillId="0" borderId="0" xfId="56" applyNumberFormat="1" applyFont="1" applyAlignment="1" applyProtection="1" quotePrefix="1">
      <alignment horizontal="right" vertical="center"/>
      <protection/>
    </xf>
    <xf numFmtId="216" fontId="61" fillId="0" borderId="10" xfId="58" applyNumberFormat="1" applyFont="1" applyFill="1" applyBorder="1" applyAlignment="1" applyProtection="1" quotePrefix="1">
      <alignment horizontal="center" vertical="center"/>
      <protection/>
    </xf>
    <xf numFmtId="216" fontId="63" fillId="0" borderId="11" xfId="58" applyNumberFormat="1" applyFont="1" applyFill="1" applyBorder="1" applyAlignment="1" applyProtection="1" quotePrefix="1">
      <alignment horizontal="center" vertical="center"/>
      <protection/>
    </xf>
    <xf numFmtId="0" fontId="61" fillId="0" borderId="10" xfId="56" applyFont="1" applyBorder="1" applyAlignment="1" applyProtection="1">
      <alignment horizontal="center" vertical="center" wrapText="1"/>
      <protection/>
    </xf>
    <xf numFmtId="3" fontId="55" fillId="0" borderId="20" xfId="56" applyNumberFormat="1" applyFont="1" applyBorder="1" applyAlignment="1" applyProtection="1">
      <alignment horizontal="center" vertical="center"/>
      <protection/>
    </xf>
    <xf numFmtId="0" fontId="55" fillId="0" borderId="12" xfId="56" applyFont="1" applyBorder="1" applyAlignment="1" applyProtection="1" quotePrefix="1">
      <alignment horizontal="center" vertical="center"/>
      <protection/>
    </xf>
    <xf numFmtId="0" fontId="55" fillId="0" borderId="58" xfId="56" applyFont="1" applyBorder="1" applyAlignment="1" applyProtection="1">
      <alignment horizontal="center" vertical="center"/>
      <protection/>
    </xf>
    <xf numFmtId="0" fontId="64" fillId="0" borderId="44" xfId="58" applyFont="1" applyFill="1" applyBorder="1" applyAlignment="1" applyProtection="1">
      <alignment horizontal="center" vertical="center" wrapText="1"/>
      <protection/>
    </xf>
    <xf numFmtId="1" fontId="55" fillId="0" borderId="20" xfId="56" applyNumberFormat="1" applyFont="1" applyBorder="1" applyAlignment="1" applyProtection="1">
      <alignment horizontal="center" vertical="center"/>
      <protection/>
    </xf>
    <xf numFmtId="216" fontId="67" fillId="35" borderId="12" xfId="58" applyNumberFormat="1" applyFont="1" applyFill="1" applyBorder="1" applyAlignment="1" applyProtection="1">
      <alignment horizontal="center" vertical="center"/>
      <protection/>
    </xf>
    <xf numFmtId="216" fontId="67" fillId="35" borderId="13" xfId="58" applyNumberFormat="1" applyFont="1" applyFill="1" applyBorder="1" applyAlignment="1" applyProtection="1">
      <alignment horizontal="center" vertical="center"/>
      <protection/>
    </xf>
    <xf numFmtId="196" fontId="64" fillId="0" borderId="10" xfId="58" applyNumberFormat="1" applyFont="1" applyFill="1" applyBorder="1" applyAlignment="1" applyProtection="1">
      <alignment horizontal="right" vertical="center"/>
      <protection/>
    </xf>
    <xf numFmtId="216" fontId="72" fillId="0" borderId="11" xfId="58" applyNumberFormat="1" applyFont="1" applyFill="1" applyBorder="1" applyAlignment="1" applyProtection="1" quotePrefix="1">
      <alignment horizontal="right" vertical="center"/>
      <protection/>
    </xf>
    <xf numFmtId="0" fontId="64" fillId="0" borderId="20" xfId="58" applyFont="1" applyFill="1" applyBorder="1" applyAlignment="1" applyProtection="1">
      <alignment horizontal="center" vertical="center" wrapText="1"/>
      <protection/>
    </xf>
    <xf numFmtId="3" fontId="61" fillId="0" borderId="20" xfId="56" applyNumberFormat="1" applyFont="1" applyBorder="1" applyAlignment="1" applyProtection="1">
      <alignment vertical="center"/>
      <protection/>
    </xf>
    <xf numFmtId="0" fontId="60" fillId="0" borderId="0" xfId="56" applyFont="1">
      <alignment/>
      <protection/>
    </xf>
    <xf numFmtId="0" fontId="73" fillId="0" borderId="0" xfId="56" applyFont="1">
      <alignment/>
      <protection/>
    </xf>
    <xf numFmtId="3" fontId="7" fillId="0" borderId="39" xfId="55" applyNumberFormat="1" applyFont="1" applyBorder="1" applyAlignment="1" applyProtection="1">
      <alignment horizontal="right" vertical="center"/>
      <protection/>
    </xf>
    <xf numFmtId="3" fontId="14" fillId="0" borderId="40" xfId="55" applyNumberFormat="1" applyFont="1" applyBorder="1" applyAlignment="1" applyProtection="1">
      <alignment vertical="center"/>
      <protection/>
    </xf>
    <xf numFmtId="3" fontId="7" fillId="0" borderId="20" xfId="55" applyNumberFormat="1" applyFont="1" applyBorder="1" applyAlignment="1" applyProtection="1">
      <alignment vertical="center"/>
      <protection/>
    </xf>
    <xf numFmtId="3" fontId="7" fillId="0" borderId="11" xfId="58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3" fillId="38" borderId="0" xfId="0" applyNumberFormat="1" applyFont="1" applyFill="1" applyAlignment="1">
      <alignment/>
    </xf>
    <xf numFmtId="1" fontId="7" fillId="0" borderId="37" xfId="55" applyNumberFormat="1" applyFont="1" applyBorder="1" applyAlignment="1">
      <alignment horizontal="center" vertical="center" wrapText="1"/>
      <protection/>
    </xf>
    <xf numFmtId="1" fontId="7" fillId="0" borderId="20" xfId="55" applyNumberFormat="1" applyFont="1" applyBorder="1" applyAlignment="1">
      <alignment horizontal="center" vertical="center" wrapText="1"/>
      <protection/>
    </xf>
    <xf numFmtId="0" fontId="54" fillId="46" borderId="0" xfId="56" applyFont="1" applyFill="1" applyAlignment="1">
      <alignment vertical="center"/>
      <protection/>
    </xf>
    <xf numFmtId="0" fontId="66" fillId="46" borderId="0" xfId="56" applyFont="1" applyFill="1" applyAlignment="1">
      <alignment vertical="center"/>
      <protection/>
    </xf>
    <xf numFmtId="0" fontId="68" fillId="46" borderId="0" xfId="56" applyFont="1" applyFill="1" applyAlignment="1">
      <alignment vertical="center"/>
      <protection/>
    </xf>
    <xf numFmtId="0" fontId="73" fillId="46" borderId="0" xfId="56" applyFont="1" applyFill="1">
      <alignment/>
      <protection/>
    </xf>
    <xf numFmtId="0" fontId="68" fillId="47" borderId="0" xfId="56" applyFont="1" applyFill="1" applyAlignment="1">
      <alignment vertical="center"/>
      <protection/>
    </xf>
    <xf numFmtId="0" fontId="54" fillId="47" borderId="0" xfId="56" applyFont="1" applyFill="1" applyAlignment="1">
      <alignment vertical="center"/>
      <protection/>
    </xf>
    <xf numFmtId="0" fontId="54" fillId="47" borderId="0" xfId="56" applyFont="1" applyFill="1" applyBorder="1" applyAlignment="1">
      <alignment vertical="center"/>
      <protection/>
    </xf>
    <xf numFmtId="0" fontId="73" fillId="47" borderId="0" xfId="56" applyFont="1" applyFill="1" applyBorder="1" applyAlignment="1">
      <alignment vertical="center"/>
      <protection/>
    </xf>
    <xf numFmtId="3" fontId="61" fillId="0" borderId="71" xfId="56" applyNumberFormat="1" applyFont="1" applyBorder="1" applyAlignment="1">
      <alignment vertical="center"/>
      <protection/>
    </xf>
    <xf numFmtId="3" fontId="55" fillId="0" borderId="71" xfId="56" applyNumberFormat="1" applyFont="1" applyBorder="1" applyAlignment="1">
      <alignment horizontal="right" vertical="center"/>
      <protection/>
    </xf>
    <xf numFmtId="3" fontId="62" fillId="0" borderId="70" xfId="56" applyNumberFormat="1" applyFont="1" applyBorder="1" applyAlignment="1">
      <alignment horizontal="right" vertical="center"/>
      <protection/>
    </xf>
    <xf numFmtId="3" fontId="62" fillId="0" borderId="66" xfId="56" applyNumberFormat="1" applyFont="1" applyBorder="1" applyAlignment="1">
      <alignment horizontal="right" vertical="center"/>
      <protection/>
    </xf>
    <xf numFmtId="3" fontId="62" fillId="0" borderId="69" xfId="56" applyNumberFormat="1" applyFont="1" applyBorder="1" applyAlignment="1">
      <alignment horizontal="right" vertical="center"/>
      <protection/>
    </xf>
    <xf numFmtId="0" fontId="67" fillId="35" borderId="62" xfId="58" applyFont="1" applyFill="1" applyBorder="1" applyAlignment="1" quotePrefix="1">
      <alignment horizontal="left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7" fillId="35" borderId="62" xfId="56" applyFont="1" applyFill="1" applyBorder="1" applyAlignment="1">
      <alignment vertical="center" wrapText="1"/>
      <protection/>
    </xf>
    <xf numFmtId="3" fontId="62" fillId="0" borderId="74" xfId="56" applyNumberFormat="1" applyFont="1" applyBorder="1" applyAlignment="1">
      <alignment horizontal="right" vertical="center"/>
      <protection/>
    </xf>
    <xf numFmtId="3" fontId="62" fillId="0" borderId="70" xfId="56" applyNumberFormat="1" applyFont="1" applyBorder="1" applyAlignment="1" applyProtection="1">
      <alignment vertical="center"/>
      <protection locked="0"/>
    </xf>
    <xf numFmtId="3" fontId="62" fillId="0" borderId="70" xfId="56" applyNumberFormat="1" applyFont="1" applyBorder="1" applyAlignment="1">
      <alignment vertical="center"/>
      <protection/>
    </xf>
    <xf numFmtId="3" fontId="62" fillId="0" borderId="66" xfId="56" applyNumberFormat="1" applyFont="1" applyBorder="1" applyAlignment="1" applyProtection="1">
      <alignment vertical="center"/>
      <protection locked="0"/>
    </xf>
    <xf numFmtId="3" fontId="62" fillId="0" borderId="66" xfId="56" applyNumberFormat="1" applyFont="1" applyBorder="1" applyAlignment="1" applyProtection="1">
      <alignment vertical="center"/>
      <protection/>
    </xf>
    <xf numFmtId="3" fontId="62" fillId="0" borderId="69" xfId="56" applyNumberFormat="1" applyFont="1" applyBorder="1" applyAlignment="1" applyProtection="1">
      <alignment vertical="center"/>
      <protection locked="0"/>
    </xf>
    <xf numFmtId="3" fontId="62" fillId="0" borderId="69" xfId="56" applyNumberFormat="1" applyFont="1" applyBorder="1" applyAlignment="1" applyProtection="1">
      <alignment vertical="center"/>
      <protection/>
    </xf>
    <xf numFmtId="0" fontId="67" fillId="35" borderId="62" xfId="58" applyFont="1" applyFill="1" applyBorder="1" applyAlignment="1" quotePrefix="1">
      <alignment horizontal="center"/>
      <protection/>
    </xf>
    <xf numFmtId="3" fontId="62" fillId="0" borderId="66" xfId="56" applyNumberFormat="1" applyFont="1" applyBorder="1" applyAlignment="1">
      <alignment vertical="center"/>
      <protection/>
    </xf>
    <xf numFmtId="3" fontId="62" fillId="0" borderId="66" xfId="56" applyNumberFormat="1" applyFont="1" applyBorder="1" applyAlignment="1" applyProtection="1">
      <alignment horizontal="right" vertical="center"/>
      <protection locked="0"/>
    </xf>
    <xf numFmtId="3" fontId="64" fillId="0" borderId="71" xfId="58" applyNumberFormat="1" applyFont="1" applyFill="1" applyBorder="1" applyAlignment="1">
      <alignment horizontal="right" vertical="center"/>
      <protection/>
    </xf>
    <xf numFmtId="3" fontId="64" fillId="0" borderId="71" xfId="58" applyNumberFormat="1" applyFont="1" applyFill="1" applyBorder="1" applyAlignment="1">
      <alignment vertical="center"/>
      <protection/>
    </xf>
    <xf numFmtId="0" fontId="64" fillId="0" borderId="10" xfId="58" applyFont="1" applyFill="1" applyBorder="1" applyAlignment="1">
      <alignment horizontal="center" vertical="center" wrapText="1"/>
      <protection/>
    </xf>
    <xf numFmtId="3" fontId="62" fillId="0" borderId="66" xfId="56" applyNumberFormat="1" applyFont="1" applyBorder="1" applyAlignment="1" applyProtection="1">
      <alignment horizontal="right" vertical="center"/>
      <protection/>
    </xf>
    <xf numFmtId="3" fontId="62" fillId="0" borderId="70" xfId="56" applyNumberFormat="1" applyFont="1" applyBorder="1" applyAlignment="1" applyProtection="1">
      <alignment vertical="center"/>
      <protection/>
    </xf>
    <xf numFmtId="3" fontId="62" fillId="0" borderId="60" xfId="56" applyNumberFormat="1" applyFont="1" applyBorder="1" applyAlignment="1" applyProtection="1">
      <alignment vertical="center"/>
      <protection/>
    </xf>
    <xf numFmtId="3" fontId="62" fillId="0" borderId="43" xfId="56" applyNumberFormat="1" applyFont="1" applyBorder="1" applyAlignment="1" applyProtection="1">
      <alignment vertical="center"/>
      <protection/>
    </xf>
    <xf numFmtId="0" fontId="55" fillId="0" borderId="71" xfId="56" applyFont="1" applyBorder="1" applyAlignment="1">
      <alignment horizontal="center" vertical="center"/>
      <protection/>
    </xf>
    <xf numFmtId="3" fontId="62" fillId="0" borderId="47" xfId="56" applyNumberFormat="1" applyFont="1" applyFill="1" applyBorder="1" applyAlignment="1" applyProtection="1">
      <alignment horizontal="right" vertical="center"/>
      <protection locked="0"/>
    </xf>
    <xf numFmtId="3" fontId="62" fillId="0" borderId="27" xfId="56" applyNumberFormat="1" applyFont="1" applyFill="1" applyBorder="1" applyAlignment="1" applyProtection="1">
      <alignment horizontal="right" vertical="center"/>
      <protection locked="0"/>
    </xf>
    <xf numFmtId="3" fontId="62" fillId="0" borderId="73" xfId="56" applyNumberFormat="1" applyFont="1" applyFill="1" applyBorder="1" applyAlignment="1" applyProtection="1">
      <alignment horizontal="right" vertical="center"/>
      <protection locked="0"/>
    </xf>
    <xf numFmtId="3" fontId="61" fillId="0" borderId="20" xfId="56" applyNumberFormat="1" applyFont="1" applyFill="1" applyBorder="1" applyAlignment="1">
      <alignment vertical="center"/>
      <protection/>
    </xf>
    <xf numFmtId="3" fontId="43" fillId="0" borderId="0" xfId="55" applyNumberFormat="1" applyFont="1" applyAlignment="1" applyProtection="1">
      <alignment/>
      <protection/>
    </xf>
    <xf numFmtId="3" fontId="30" fillId="38" borderId="0" xfId="55" applyNumberFormat="1" applyFont="1" applyFill="1" applyBorder="1" applyAlignment="1" applyProtection="1">
      <alignment horizontal="right"/>
      <protection/>
    </xf>
    <xf numFmtId="3" fontId="7" fillId="0" borderId="35" xfId="55" applyNumberFormat="1" applyFont="1" applyBorder="1" applyAlignment="1" applyProtection="1">
      <alignment horizontal="center" vertical="center"/>
      <protection/>
    </xf>
    <xf numFmtId="3" fontId="37" fillId="0" borderId="20" xfId="55" applyNumberFormat="1" applyFont="1" applyFill="1" applyBorder="1" applyAlignment="1" applyProtection="1" quotePrefix="1">
      <alignment horizontal="center" vertical="center"/>
      <protection/>
    </xf>
    <xf numFmtId="0" fontId="33" fillId="0" borderId="0" xfId="55" applyProtection="1">
      <alignment/>
      <protection/>
    </xf>
    <xf numFmtId="0" fontId="7" fillId="0" borderId="56" xfId="58" applyFont="1" applyFill="1" applyBorder="1" applyAlignment="1">
      <alignment horizontal="left" wrapText="1"/>
      <protection/>
    </xf>
    <xf numFmtId="0" fontId="7" fillId="0" borderId="15" xfId="58" applyFont="1" applyFill="1" applyBorder="1" applyAlignment="1" quotePrefix="1">
      <alignment horizontal="left" vertical="center" wrapText="1"/>
      <protection/>
    </xf>
    <xf numFmtId="0" fontId="7" fillId="0" borderId="16" xfId="58" applyFont="1" applyFill="1" applyBorder="1" applyAlignment="1" quotePrefix="1">
      <alignment vertical="center" wrapText="1"/>
      <protection/>
    </xf>
    <xf numFmtId="0" fontId="7" fillId="0" borderId="15" xfId="58" applyFont="1" applyFill="1" applyBorder="1" applyAlignment="1" quotePrefix="1">
      <alignment horizontal="left"/>
      <protection/>
    </xf>
    <xf numFmtId="0" fontId="7" fillId="0" borderId="16" xfId="58" applyFont="1" applyFill="1" applyBorder="1" quotePrefix="1">
      <alignment/>
      <protection/>
    </xf>
    <xf numFmtId="3" fontId="62" fillId="42" borderId="39" xfId="56" applyNumberFormat="1" applyFont="1" applyFill="1" applyBorder="1" applyAlignment="1" applyProtection="1">
      <alignment vertical="center"/>
      <protection/>
    </xf>
    <xf numFmtId="3" fontId="62" fillId="42" borderId="72" xfId="56" applyNumberFormat="1" applyFont="1" applyFill="1" applyBorder="1" applyAlignment="1" applyProtection="1">
      <alignment vertical="center"/>
      <protection/>
    </xf>
    <xf numFmtId="3" fontId="62" fillId="42" borderId="39" xfId="56" applyNumberFormat="1" applyFont="1" applyFill="1" applyBorder="1" applyAlignment="1" applyProtection="1">
      <alignment horizontal="right" vertical="center"/>
      <protection/>
    </xf>
    <xf numFmtId="0" fontId="7" fillId="0" borderId="0" xfId="55" applyNumberFormat="1" applyFont="1" applyAlignment="1" applyProtection="1">
      <alignment horizontal="right"/>
      <protection/>
    </xf>
    <xf numFmtId="0" fontId="7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Border="1" applyAlignment="1" applyProtection="1">
      <alignment horizontal="right"/>
      <protection/>
    </xf>
    <xf numFmtId="0" fontId="7" fillId="39" borderId="0" xfId="55" applyFont="1" applyFill="1" applyBorder="1" applyAlignment="1" applyProtection="1">
      <alignment horizontal="center" vertical="center"/>
      <protection/>
    </xf>
    <xf numFmtId="196" fontId="7" fillId="39" borderId="0" xfId="55" applyNumberFormat="1" applyFont="1" applyFill="1" applyBorder="1" applyAlignment="1" applyProtection="1" quotePrefix="1">
      <alignment horizontal="center" vertical="center"/>
      <protection/>
    </xf>
    <xf numFmtId="196" fontId="7" fillId="39" borderId="0" xfId="55" applyNumberFormat="1" applyFont="1" applyFill="1" applyBorder="1" applyAlignment="1" applyProtection="1" quotePrefix="1">
      <alignment horizontal="center" vertical="center" wrapText="1"/>
      <protection/>
    </xf>
    <xf numFmtId="0" fontId="7" fillId="39" borderId="0" xfId="55" applyFont="1" applyFill="1" applyBorder="1" applyAlignment="1" applyProtection="1">
      <alignment vertical="center"/>
      <protection/>
    </xf>
    <xf numFmtId="0" fontId="7" fillId="39" borderId="0" xfId="55" applyFont="1" applyFill="1" applyBorder="1" applyAlignment="1" applyProtection="1">
      <alignment vertical="center" wrapText="1"/>
      <protection/>
    </xf>
    <xf numFmtId="3" fontId="7" fillId="39" borderId="0" xfId="55" applyNumberFormat="1" applyFont="1" applyFill="1" applyBorder="1" applyAlignment="1" applyProtection="1">
      <alignment horizontal="right" vertical="center"/>
      <protection/>
    </xf>
    <xf numFmtId="0" fontId="23" fillId="39" borderId="0" xfId="55" applyFont="1" applyFill="1" applyBorder="1" applyProtection="1">
      <alignment/>
      <protection/>
    </xf>
    <xf numFmtId="0" fontId="7" fillId="39" borderId="0" xfId="55" applyFont="1" applyFill="1" applyBorder="1" applyAlignment="1" applyProtection="1">
      <alignment vertical="top"/>
      <protection/>
    </xf>
    <xf numFmtId="0" fontId="7" fillId="39" borderId="0" xfId="55" applyFont="1" applyFill="1" applyBorder="1" applyAlignment="1" applyProtection="1">
      <alignment vertical="top" wrapText="1"/>
      <protection/>
    </xf>
    <xf numFmtId="3" fontId="7" fillId="39" borderId="0" xfId="55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35" xfId="55" applyFont="1" applyBorder="1" applyAlignment="1" applyProtection="1">
      <alignment horizontal="center" vertical="center"/>
      <protection/>
    </xf>
    <xf numFmtId="3" fontId="7" fillId="0" borderId="43" xfId="55" applyNumberFormat="1" applyFont="1" applyBorder="1" applyAlignment="1">
      <alignment horizontal="center" vertical="center"/>
      <protection/>
    </xf>
    <xf numFmtId="3" fontId="7" fillId="0" borderId="43" xfId="55" applyNumberFormat="1" applyFont="1" applyBorder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7" fillId="39" borderId="0" xfId="55" applyFont="1" applyFill="1" applyAlignment="1">
      <alignment vertical="center"/>
      <protection/>
    </xf>
    <xf numFmtId="3" fontId="55" fillId="42" borderId="35" xfId="56" applyNumberFormat="1" applyFont="1" applyFill="1" applyBorder="1" applyAlignment="1" applyProtection="1">
      <alignment horizontal="right" vertical="center"/>
      <protection/>
    </xf>
    <xf numFmtId="1" fontId="7" fillId="42" borderId="37" xfId="55" applyNumberFormat="1" applyFont="1" applyFill="1" applyBorder="1" applyAlignment="1" applyProtection="1">
      <alignment horizontal="center" vertical="center" wrapText="1"/>
      <protection/>
    </xf>
    <xf numFmtId="1" fontId="55" fillId="42" borderId="37" xfId="56" applyNumberFormat="1" applyFont="1" applyFill="1" applyBorder="1" applyAlignment="1" applyProtection="1">
      <alignment horizontal="center" vertical="center"/>
      <protection/>
    </xf>
    <xf numFmtId="3" fontId="55" fillId="42" borderId="71" xfId="56" applyNumberFormat="1" applyFont="1" applyFill="1" applyBorder="1" applyAlignment="1" applyProtection="1">
      <alignment horizontal="right" vertical="center"/>
      <protection/>
    </xf>
    <xf numFmtId="3" fontId="62" fillId="42" borderId="59" xfId="56" applyNumberFormat="1" applyFont="1" applyFill="1" applyBorder="1" applyAlignment="1" applyProtection="1">
      <alignment vertical="center"/>
      <protection/>
    </xf>
    <xf numFmtId="3" fontId="61" fillId="42" borderId="20" xfId="56" applyNumberFormat="1" applyFont="1" applyFill="1" applyBorder="1" applyAlignment="1" applyProtection="1">
      <alignment vertical="center"/>
      <protection/>
    </xf>
    <xf numFmtId="3" fontId="61" fillId="42" borderId="71" xfId="56" applyNumberFormat="1" applyFont="1" applyFill="1" applyBorder="1" applyAlignment="1" applyProtection="1">
      <alignment vertical="center"/>
      <protection/>
    </xf>
    <xf numFmtId="3" fontId="64" fillId="42" borderId="71" xfId="58" applyNumberFormat="1" applyFont="1" applyFill="1" applyBorder="1" applyAlignment="1" applyProtection="1">
      <alignment vertical="center"/>
      <protection/>
    </xf>
    <xf numFmtId="3" fontId="55" fillId="42" borderId="37" xfId="56" applyNumberFormat="1" applyFont="1" applyFill="1" applyBorder="1" applyAlignment="1" applyProtection="1">
      <alignment horizontal="center" vertical="center"/>
      <protection/>
    </xf>
    <xf numFmtId="0" fontId="50" fillId="46" borderId="0" xfId="55" applyFont="1" applyFill="1" applyAlignment="1">
      <alignment vertical="center"/>
      <protection/>
    </xf>
    <xf numFmtId="0" fontId="55" fillId="0" borderId="71" xfId="56" applyFont="1" applyBorder="1" applyAlignment="1">
      <alignment horizontal="left" vertical="center"/>
      <protection/>
    </xf>
    <xf numFmtId="3" fontId="7" fillId="39" borderId="0" xfId="55" applyNumberFormat="1" applyFont="1" applyFill="1" applyBorder="1" applyAlignment="1" applyProtection="1">
      <alignment horizontal="center" vertical="center"/>
      <protection/>
    </xf>
    <xf numFmtId="14" fontId="7" fillId="39" borderId="0" xfId="55" applyNumberFormat="1" applyFont="1" applyFill="1" applyBorder="1" applyAlignment="1" applyProtection="1" quotePrefix="1">
      <alignment horizontal="center" vertical="center"/>
      <protection/>
    </xf>
    <xf numFmtId="14" fontId="7" fillId="39" borderId="0" xfId="55" applyNumberFormat="1" applyFont="1" applyFill="1" applyBorder="1" applyAlignment="1" applyProtection="1">
      <alignment horizontal="center" vertical="center"/>
      <protection/>
    </xf>
    <xf numFmtId="0" fontId="7" fillId="39" borderId="0" xfId="55" applyFont="1" applyFill="1" applyBorder="1" applyAlignment="1" applyProtection="1" quotePrefix="1">
      <alignment vertical="center"/>
      <protection/>
    </xf>
    <xf numFmtId="49" fontId="7" fillId="39" borderId="0" xfId="55" applyNumberFormat="1" applyFont="1" applyFill="1" applyBorder="1" applyAlignment="1" applyProtection="1">
      <alignment horizontal="center" vertical="center"/>
      <protection/>
    </xf>
    <xf numFmtId="3" fontId="7" fillId="39" borderId="0" xfId="55" applyNumberFormat="1" applyFont="1" applyFill="1" applyBorder="1" applyAlignment="1" applyProtection="1" quotePrefix="1">
      <alignment horizontal="right" vertical="center"/>
      <protection/>
    </xf>
    <xf numFmtId="217" fontId="10" fillId="39" borderId="0" xfId="55" applyNumberFormat="1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right" wrapText="1"/>
      <protection/>
    </xf>
    <xf numFmtId="0" fontId="7" fillId="39" borderId="0" xfId="55" applyFont="1" applyFill="1" applyBorder="1" applyAlignment="1" applyProtection="1">
      <alignment horizontal="center" vertical="center" wrapText="1"/>
      <protection/>
    </xf>
    <xf numFmtId="0" fontId="7" fillId="39" borderId="0" xfId="55" applyFont="1" applyFill="1" applyBorder="1" applyAlignment="1" applyProtection="1">
      <alignment horizontal="center"/>
      <protection/>
    </xf>
    <xf numFmtId="0" fontId="7" fillId="39" borderId="0" xfId="55" applyFont="1" applyFill="1" applyBorder="1" applyAlignment="1" applyProtection="1">
      <alignment horizontal="center" vertical="top"/>
      <protection/>
    </xf>
    <xf numFmtId="3" fontId="7" fillId="39" borderId="0" xfId="55" applyNumberFormat="1" applyFont="1" applyFill="1" applyBorder="1" applyAlignment="1" applyProtection="1">
      <alignment horizontal="center"/>
      <protection/>
    </xf>
    <xf numFmtId="3" fontId="7" fillId="39" borderId="0" xfId="0" applyNumberFormat="1" applyFont="1" applyFill="1" applyBorder="1" applyAlignment="1" applyProtection="1">
      <alignment horizontal="right" vertical="center"/>
      <protection/>
    </xf>
    <xf numFmtId="0" fontId="84" fillId="0" borderId="0" xfId="58" applyFont="1" applyFill="1" applyBorder="1" applyAlignment="1" quotePrefix="1">
      <alignment horizontal="right" vertical="center"/>
      <protection/>
    </xf>
    <xf numFmtId="3" fontId="14" fillId="0" borderId="70" xfId="55" applyNumberFormat="1" applyFont="1" applyBorder="1" applyAlignment="1" applyProtection="1">
      <alignment horizontal="right" vertical="center"/>
      <protection/>
    </xf>
    <xf numFmtId="3" fontId="14" fillId="0" borderId="66" xfId="55" applyNumberFormat="1" applyFont="1" applyFill="1" applyBorder="1" applyAlignment="1" applyProtection="1">
      <alignment horizontal="right" vertical="center"/>
      <protection/>
    </xf>
    <xf numFmtId="3" fontId="14" fillId="0" borderId="41" xfId="55" applyNumberFormat="1" applyFont="1" applyFill="1" applyBorder="1" applyAlignment="1" applyProtection="1">
      <alignment horizontal="right" vertical="center"/>
      <protection/>
    </xf>
    <xf numFmtId="3" fontId="7" fillId="0" borderId="16" xfId="55" applyNumberFormat="1" applyFont="1" applyBorder="1" applyAlignment="1" applyProtection="1">
      <alignment horizontal="right" vertical="center"/>
      <protection/>
    </xf>
    <xf numFmtId="3" fontId="7" fillId="0" borderId="35" xfId="55" applyNumberFormat="1" applyFont="1" applyBorder="1" applyAlignment="1" applyProtection="1">
      <alignment horizontal="right" vertical="center"/>
      <protection/>
    </xf>
    <xf numFmtId="3" fontId="14" fillId="0" borderId="60" xfId="55" applyNumberFormat="1" applyFont="1" applyBorder="1" applyAlignment="1" applyProtection="1">
      <alignment vertical="center"/>
      <protection/>
    </xf>
    <xf numFmtId="3" fontId="14" fillId="0" borderId="67" xfId="55" applyNumberFormat="1" applyFont="1" applyBorder="1" applyAlignment="1" applyProtection="1">
      <alignment vertical="center"/>
      <protection/>
    </xf>
    <xf numFmtId="3" fontId="14" fillId="0" borderId="66" xfId="55" applyNumberFormat="1" applyFont="1" applyBorder="1" applyAlignment="1" applyProtection="1">
      <alignment vertical="center"/>
      <protection/>
    </xf>
    <xf numFmtId="3" fontId="7" fillId="0" borderId="10" xfId="55" applyNumberFormat="1" applyFont="1" applyBorder="1" applyAlignment="1" applyProtection="1">
      <alignment vertical="center"/>
      <protection/>
    </xf>
    <xf numFmtId="3" fontId="7" fillId="0" borderId="71" xfId="55" applyNumberFormat="1" applyFont="1" applyBorder="1" applyAlignment="1" applyProtection="1">
      <alignment vertical="center"/>
      <protection/>
    </xf>
    <xf numFmtId="3" fontId="7" fillId="0" borderId="10" xfId="58" applyNumberFormat="1" applyFont="1" applyFill="1" applyBorder="1" applyAlignment="1" applyProtection="1">
      <alignment horizontal="right" vertical="center"/>
      <protection/>
    </xf>
    <xf numFmtId="3" fontId="7" fillId="0" borderId="69" xfId="55" applyNumberFormat="1" applyFont="1" applyBorder="1" applyAlignment="1" applyProtection="1">
      <alignment horizontal="right" vertical="center"/>
      <protection/>
    </xf>
    <xf numFmtId="0" fontId="7" fillId="0" borderId="71" xfId="55" applyFont="1" applyBorder="1" applyAlignment="1" applyProtection="1">
      <alignment horizontal="left" vertical="center"/>
      <protection/>
    </xf>
    <xf numFmtId="3" fontId="14" fillId="0" borderId="70" xfId="55" applyNumberFormat="1" applyFont="1" applyBorder="1" applyAlignment="1" applyProtection="1">
      <alignment vertical="center"/>
      <protection/>
    </xf>
    <xf numFmtId="3" fontId="7" fillId="0" borderId="41" xfId="60" applyNumberFormat="1" applyFont="1" applyBorder="1" applyAlignment="1" applyProtection="1">
      <alignment vertical="center"/>
      <protection/>
    </xf>
    <xf numFmtId="3" fontId="7" fillId="0" borderId="39" xfId="60" applyNumberFormat="1" applyFont="1" applyBorder="1" applyAlignment="1" applyProtection="1">
      <alignment vertical="center"/>
      <protection/>
    </xf>
    <xf numFmtId="3" fontId="14" fillId="0" borderId="66" xfId="55" applyNumberFormat="1" applyFont="1" applyBorder="1" applyAlignment="1" applyProtection="1">
      <alignment horizontal="right"/>
      <protection/>
    </xf>
    <xf numFmtId="0" fontId="10" fillId="35" borderId="13" xfId="55" applyFont="1" applyFill="1" applyBorder="1" applyAlignment="1" applyProtection="1">
      <alignment vertical="center" wrapText="1"/>
      <protection/>
    </xf>
    <xf numFmtId="0" fontId="7" fillId="0" borderId="0" xfId="55" applyFont="1" applyBorder="1" applyAlignment="1" applyProtection="1">
      <alignment vertical="center"/>
      <protection/>
    </xf>
    <xf numFmtId="196" fontId="7" fillId="0" borderId="0" xfId="55" applyNumberFormat="1" applyFont="1" applyBorder="1" applyAlignment="1" applyProtection="1">
      <alignment vertical="center"/>
      <protection/>
    </xf>
    <xf numFmtId="0" fontId="7" fillId="35" borderId="0" xfId="55" applyNumberFormat="1" applyFont="1" applyFill="1" applyAlignment="1" applyProtection="1" quotePrefix="1">
      <alignment horizontal="center" vertical="center"/>
      <protection/>
    </xf>
    <xf numFmtId="3" fontId="7" fillId="0" borderId="12" xfId="55" applyNumberFormat="1" applyFont="1" applyBorder="1" applyAlignment="1">
      <alignment horizontal="right" vertical="center"/>
      <protection/>
    </xf>
    <xf numFmtId="225" fontId="10" fillId="35" borderId="40" xfId="55" applyNumberFormat="1" applyFont="1" applyFill="1" applyBorder="1" applyAlignment="1" applyProtection="1">
      <alignment horizontal="center" vertical="center"/>
      <protection locked="0"/>
    </xf>
    <xf numFmtId="3" fontId="7" fillId="0" borderId="20" xfId="55" applyNumberFormat="1" applyFont="1" applyBorder="1" applyAlignment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center" vertical="center" wrapText="1"/>
      <protection/>
    </xf>
    <xf numFmtId="0" fontId="10" fillId="0" borderId="27" xfId="55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3" fontId="15" fillId="0" borderId="27" xfId="55" applyNumberFormat="1" applyFont="1" applyBorder="1" applyAlignment="1">
      <alignment horizontal="center" vertical="center"/>
      <protection/>
    </xf>
    <xf numFmtId="1" fontId="15" fillId="0" borderId="37" xfId="55" applyNumberFormat="1" applyFont="1" applyBorder="1" applyAlignment="1">
      <alignment horizontal="center" vertical="center"/>
      <protection/>
    </xf>
    <xf numFmtId="1" fontId="15" fillId="0" borderId="37" xfId="55" applyNumberFormat="1" applyFont="1" applyBorder="1" applyAlignment="1" applyProtection="1">
      <alignment horizontal="center" vertical="center"/>
      <protection/>
    </xf>
    <xf numFmtId="0" fontId="10" fillId="0" borderId="37" xfId="55" applyFont="1" applyBorder="1" applyAlignment="1" applyProtection="1">
      <alignment horizontal="center" vertical="center"/>
      <protection/>
    </xf>
    <xf numFmtId="3" fontId="7" fillId="0" borderId="43" xfId="55" applyNumberFormat="1" applyFont="1" applyFill="1" applyBorder="1" applyAlignment="1" applyProtection="1">
      <alignment horizontal="right" vertical="center"/>
      <protection/>
    </xf>
    <xf numFmtId="3" fontId="7" fillId="0" borderId="71" xfId="55" applyNumberFormat="1" applyFont="1" applyFill="1" applyBorder="1" applyAlignment="1" applyProtection="1">
      <alignment horizontal="right" vertical="center"/>
      <protection/>
    </xf>
    <xf numFmtId="3" fontId="14" fillId="0" borderId="39" xfId="55" applyNumberFormat="1" applyFont="1" applyFill="1" applyBorder="1" applyAlignment="1" applyProtection="1">
      <alignment vertical="center"/>
      <protection/>
    </xf>
    <xf numFmtId="3" fontId="7" fillId="0" borderId="39" xfId="55" applyNumberFormat="1" applyFont="1" applyFill="1" applyBorder="1" applyAlignment="1" applyProtection="1">
      <alignment vertical="center"/>
      <protection locked="0"/>
    </xf>
    <xf numFmtId="3" fontId="7" fillId="0" borderId="71" xfId="55" applyNumberFormat="1" applyFont="1" applyFill="1" applyBorder="1" applyAlignment="1" applyProtection="1">
      <alignment vertical="center"/>
      <protection/>
    </xf>
    <xf numFmtId="3" fontId="14" fillId="0" borderId="39" xfId="55" applyNumberFormat="1" applyFont="1" applyFill="1" applyBorder="1" applyAlignment="1" applyProtection="1">
      <alignment horizontal="right" vertical="center"/>
      <protection locked="0"/>
    </xf>
    <xf numFmtId="3" fontId="7" fillId="0" borderId="39" xfId="55" applyNumberFormat="1" applyFont="1" applyFill="1" applyBorder="1" applyAlignment="1" applyProtection="1">
      <alignment vertical="center"/>
      <protection/>
    </xf>
    <xf numFmtId="3" fontId="14" fillId="0" borderId="59" xfId="55" applyNumberFormat="1" applyFont="1" applyFill="1" applyBorder="1" applyAlignment="1" applyProtection="1">
      <alignment vertical="center"/>
      <protection locked="0"/>
    </xf>
    <xf numFmtId="3" fontId="14" fillId="0" borderId="39" xfId="55" applyNumberFormat="1" applyFont="1" applyFill="1" applyBorder="1" applyAlignment="1" applyProtection="1">
      <alignment vertical="center"/>
      <protection locked="0"/>
    </xf>
    <xf numFmtId="3" fontId="7" fillId="0" borderId="35" xfId="55" applyNumberFormat="1" applyFont="1" applyFill="1" applyBorder="1" applyAlignment="1" applyProtection="1">
      <alignment horizontal="right" vertical="center"/>
      <protection/>
    </xf>
    <xf numFmtId="3" fontId="7" fillId="0" borderId="58" xfId="55" applyNumberFormat="1" applyFont="1" applyBorder="1" applyAlignment="1">
      <alignment horizontal="right" vertical="center"/>
      <protection/>
    </xf>
    <xf numFmtId="3" fontId="15" fillId="0" borderId="27" xfId="55" applyNumberFormat="1" applyFont="1" applyFill="1" applyBorder="1" applyAlignment="1" applyProtection="1">
      <alignment horizontal="center" vertical="center"/>
      <protection/>
    </xf>
    <xf numFmtId="1" fontId="15" fillId="0" borderId="37" xfId="55" applyNumberFormat="1" applyFont="1" applyFill="1" applyBorder="1" applyAlignment="1" applyProtection="1">
      <alignment horizontal="center" vertical="center"/>
      <protection/>
    </xf>
    <xf numFmtId="3" fontId="15" fillId="0" borderId="20" xfId="55" applyNumberFormat="1" applyFont="1" applyBorder="1" applyAlignment="1">
      <alignment horizontal="center" vertical="center"/>
      <protection/>
    </xf>
    <xf numFmtId="1" fontId="15" fillId="0" borderId="20" xfId="55" applyNumberFormat="1" applyFont="1" applyBorder="1" applyAlignment="1">
      <alignment horizontal="center" vertical="center"/>
      <protection/>
    </xf>
    <xf numFmtId="1" fontId="15" fillId="0" borderId="43" xfId="55" applyNumberFormat="1" applyFont="1" applyBorder="1" applyAlignment="1">
      <alignment horizontal="center" vertical="center"/>
      <protection/>
    </xf>
    <xf numFmtId="1" fontId="15" fillId="0" borderId="43" xfId="55" applyNumberFormat="1" applyFont="1" applyFill="1" applyBorder="1" applyAlignment="1" applyProtection="1">
      <alignment horizontal="center" vertical="center"/>
      <protection/>
    </xf>
    <xf numFmtId="0" fontId="0" fillId="0" borderId="70" xfId="57" applyBorder="1">
      <alignment/>
      <protection/>
    </xf>
    <xf numFmtId="0" fontId="0" fillId="0" borderId="66" xfId="57" applyBorder="1">
      <alignment/>
      <protection/>
    </xf>
    <xf numFmtId="0" fontId="0" fillId="0" borderId="69" xfId="57" applyBorder="1">
      <alignment/>
      <protection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/>
    </xf>
    <xf numFmtId="0" fontId="0" fillId="0" borderId="0" xfId="0" applyAlignment="1">
      <alignment wrapText="1"/>
    </xf>
    <xf numFmtId="0" fontId="1" fillId="0" borderId="70" xfId="57" applyFont="1" applyBorder="1" applyAlignment="1">
      <alignment horizontal="center" vertical="center"/>
      <protection/>
    </xf>
    <xf numFmtId="0" fontId="1" fillId="0" borderId="66" xfId="57" applyFont="1" applyBorder="1" applyAlignment="1">
      <alignment horizontal="center" vertical="center"/>
      <protection/>
    </xf>
    <xf numFmtId="0" fontId="1" fillId="0" borderId="69" xfId="57" applyFont="1" applyBorder="1" applyAlignment="1">
      <alignment horizontal="center" vertical="center"/>
      <protection/>
    </xf>
    <xf numFmtId="0" fontId="11" fillId="0" borderId="15" xfId="58" applyFont="1" applyFill="1" applyBorder="1" applyAlignment="1">
      <alignment horizontal="left" vertical="center" wrapText="1"/>
      <protection/>
    </xf>
    <xf numFmtId="0" fontId="17" fillId="0" borderId="15" xfId="55" applyFont="1" applyBorder="1" applyAlignment="1">
      <alignment horizontal="left" vertical="center" wrapText="1"/>
      <protection/>
    </xf>
    <xf numFmtId="0" fontId="11" fillId="0" borderId="16" xfId="58" applyFont="1" applyFill="1" applyBorder="1" applyAlignment="1">
      <alignment horizontal="left" vertical="center" wrapText="1"/>
      <protection/>
    </xf>
    <xf numFmtId="0" fontId="17" fillId="0" borderId="16" xfId="55" applyFont="1" applyBorder="1" applyAlignment="1">
      <alignment horizontal="left" vertical="center" wrapText="1"/>
      <protection/>
    </xf>
    <xf numFmtId="0" fontId="11" fillId="0" borderId="19" xfId="58" applyFont="1" applyFill="1" applyBorder="1" applyAlignment="1">
      <alignment vertical="center" wrapText="1"/>
      <protection/>
    </xf>
    <xf numFmtId="0" fontId="17" fillId="0" borderId="19" xfId="55" applyFont="1" applyBorder="1" applyAlignment="1">
      <alignment vertical="center" wrapText="1"/>
      <protection/>
    </xf>
    <xf numFmtId="0" fontId="11" fillId="0" borderId="15" xfId="58" applyFont="1" applyFill="1" applyBorder="1" applyAlignment="1">
      <alignment horizontal="left" vertical="center"/>
      <protection/>
    </xf>
    <xf numFmtId="0" fontId="11" fillId="0" borderId="16" xfId="58" applyFont="1" applyFill="1" applyBorder="1" applyAlignment="1">
      <alignment vertical="center" wrapText="1"/>
      <protection/>
    </xf>
    <xf numFmtId="0" fontId="11" fillId="0" borderId="19" xfId="58" applyFont="1" applyFill="1" applyBorder="1" applyAlignment="1">
      <alignment horizontal="left" vertical="center" wrapText="1"/>
      <protection/>
    </xf>
    <xf numFmtId="0" fontId="17" fillId="0" borderId="19" xfId="55" applyFont="1" applyBorder="1" applyAlignment="1">
      <alignment horizontal="left" vertical="center" wrapText="1"/>
      <protection/>
    </xf>
    <xf numFmtId="0" fontId="11" fillId="0" borderId="19" xfId="58" applyFont="1" applyFill="1" applyBorder="1" applyAlignment="1">
      <alignment horizontal="left" vertical="center"/>
      <protection/>
    </xf>
    <xf numFmtId="0" fontId="7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vertical="center" wrapText="1"/>
      <protection/>
    </xf>
    <xf numFmtId="0" fontId="11" fillId="0" borderId="19" xfId="58" applyFont="1" applyFill="1" applyBorder="1" applyAlignment="1" quotePrefix="1">
      <alignment horizontal="left" vertical="center" wrapText="1"/>
      <protection/>
    </xf>
    <xf numFmtId="0" fontId="11" fillId="0" borderId="15" xfId="58" applyFont="1" applyFill="1" applyBorder="1" applyAlignment="1" quotePrefix="1">
      <alignment horizontal="left" vertical="center" wrapText="1"/>
      <protection/>
    </xf>
    <xf numFmtId="0" fontId="11" fillId="0" borderId="19" xfId="55" applyFont="1" applyFill="1" applyBorder="1" applyAlignment="1">
      <alignment horizontal="left" vertical="center"/>
      <protection/>
    </xf>
    <xf numFmtId="0" fontId="11" fillId="0" borderId="19" xfId="55" applyFont="1" applyFill="1" applyBorder="1" applyAlignment="1">
      <alignment vertical="center" wrapText="1"/>
      <protection/>
    </xf>
    <xf numFmtId="0" fontId="11" fillId="0" borderId="19" xfId="55" applyFont="1" applyFill="1" applyBorder="1" applyAlignment="1">
      <alignment horizontal="left" wrapText="1"/>
      <protection/>
    </xf>
    <xf numFmtId="0" fontId="11" fillId="0" borderId="16" xfId="58" applyFont="1" applyFill="1" applyBorder="1" applyAlignment="1" quotePrefix="1">
      <alignment horizontal="left" vertical="center"/>
      <protection/>
    </xf>
    <xf numFmtId="0" fontId="11" fillId="0" borderId="19" xfId="58" applyFont="1" applyFill="1" applyBorder="1" applyAlignment="1" quotePrefix="1">
      <alignment horizontal="left" vertical="center"/>
      <protection/>
    </xf>
    <xf numFmtId="0" fontId="10" fillId="0" borderId="0" xfId="55" applyFont="1" applyAlignment="1">
      <alignment vertical="center" wrapText="1"/>
      <protection/>
    </xf>
    <xf numFmtId="0" fontId="11" fillId="0" borderId="77" xfId="55" applyFont="1" applyFill="1" applyBorder="1" applyAlignment="1">
      <alignment vertical="center" wrapText="1"/>
      <protection/>
    </xf>
    <xf numFmtId="0" fontId="17" fillId="0" borderId="77" xfId="55" applyFont="1" applyBorder="1" applyAlignment="1">
      <alignment vertical="center" wrapText="1"/>
      <protection/>
    </xf>
    <xf numFmtId="0" fontId="17" fillId="0" borderId="16" xfId="55" applyFont="1" applyBorder="1" applyAlignment="1">
      <alignment vertical="center" wrapText="1"/>
      <protection/>
    </xf>
    <xf numFmtId="0" fontId="11" fillId="0" borderId="34" xfId="58" applyFont="1" applyFill="1" applyBorder="1" applyAlignment="1" quotePrefix="1">
      <alignment horizontal="left" vertical="center" wrapText="1"/>
      <protection/>
    </xf>
    <xf numFmtId="0" fontId="17" fillId="0" borderId="34" xfId="55" applyFont="1" applyBorder="1" applyAlignment="1">
      <alignment horizontal="left" vertical="center" wrapText="1"/>
      <protection/>
    </xf>
    <xf numFmtId="0" fontId="11" fillId="0" borderId="0" xfId="58" applyFont="1" applyFill="1" applyBorder="1" applyAlignment="1" quotePrefix="1">
      <alignment horizontal="left" vertical="center"/>
      <protection/>
    </xf>
    <xf numFmtId="0" fontId="11" fillId="0" borderId="0" xfId="58" applyFont="1" applyFill="1" applyBorder="1" applyAlignment="1" quotePrefix="1">
      <alignment horizontal="left" vertical="center" wrapText="1"/>
      <protection/>
    </xf>
    <xf numFmtId="0" fontId="17" fillId="0" borderId="0" xfId="55" applyFont="1" applyBorder="1" applyAlignment="1">
      <alignment horizontal="left" vertical="center" wrapText="1"/>
      <protection/>
    </xf>
    <xf numFmtId="0" fontId="11" fillId="0" borderId="16" xfId="58" applyFont="1" applyFill="1" applyBorder="1" applyAlignment="1" quotePrefix="1">
      <alignment horizontal="left" wrapText="1"/>
      <protection/>
    </xf>
    <xf numFmtId="0" fontId="17" fillId="0" borderId="16" xfId="55" applyFont="1" applyBorder="1" applyAlignment="1">
      <alignment horizontal="left" wrapText="1"/>
      <protection/>
    </xf>
    <xf numFmtId="0" fontId="11" fillId="0" borderId="77" xfId="58" applyFont="1" applyFill="1" applyBorder="1" applyAlignment="1" quotePrefix="1">
      <alignment horizontal="left" vertical="center" wrapText="1"/>
      <protection/>
    </xf>
    <xf numFmtId="0" fontId="17" fillId="0" borderId="77" xfId="55" applyFont="1" applyBorder="1" applyAlignment="1">
      <alignment horizontal="left" vertical="center" wrapText="1"/>
      <protection/>
    </xf>
    <xf numFmtId="0" fontId="11" fillId="0" borderId="77" xfId="58" applyFont="1" applyFill="1" applyBorder="1" applyAlignment="1">
      <alignment vertical="center" wrapText="1"/>
      <protection/>
    </xf>
    <xf numFmtId="0" fontId="11" fillId="0" borderId="19" xfId="58" applyFont="1" applyFill="1" applyBorder="1" applyAlignment="1">
      <alignment horizontal="left" wrapText="1"/>
      <protection/>
    </xf>
    <xf numFmtId="0" fontId="11" fillId="0" borderId="62" xfId="55" applyFont="1" applyFill="1" applyBorder="1" applyAlignment="1">
      <alignment horizontal="left" vertical="center"/>
      <protection/>
    </xf>
    <xf numFmtId="0" fontId="7" fillId="39" borderId="0" xfId="55" applyFont="1" applyFill="1" applyBorder="1" applyAlignment="1" applyProtection="1">
      <alignment horizontal="left" vertical="center" wrapText="1"/>
      <protection/>
    </xf>
    <xf numFmtId="0" fontId="9" fillId="39" borderId="0" xfId="55" applyFont="1" applyFill="1" applyBorder="1" applyAlignment="1" applyProtection="1">
      <alignment vertical="center" wrapText="1"/>
      <protection/>
    </xf>
    <xf numFmtId="0" fontId="10" fillId="39" borderId="0" xfId="55" applyFont="1" applyFill="1" applyBorder="1" applyAlignment="1" applyProtection="1">
      <alignment vertical="center" wrapText="1"/>
      <protection/>
    </xf>
    <xf numFmtId="196" fontId="7" fillId="39" borderId="0" xfId="55" applyNumberFormat="1" applyFont="1" applyFill="1" applyBorder="1" applyAlignment="1" applyProtection="1">
      <alignment horizontal="left" wrapText="1"/>
      <protection/>
    </xf>
    <xf numFmtId="0" fontId="11" fillId="0" borderId="19" xfId="55" applyFont="1" applyFill="1" applyBorder="1" applyAlignment="1">
      <alignment wrapText="1"/>
      <protection/>
    </xf>
    <xf numFmtId="0" fontId="17" fillId="0" borderId="19" xfId="55" applyFont="1" applyBorder="1" applyAlignment="1">
      <alignment wrapText="1"/>
      <protection/>
    </xf>
    <xf numFmtId="0" fontId="11" fillId="0" borderId="16" xfId="55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1" fillId="0" borderId="15" xfId="55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vertical="center" wrapText="1"/>
      <protection/>
    </xf>
    <xf numFmtId="0" fontId="17" fillId="0" borderId="0" xfId="55" applyFont="1" applyBorder="1" applyAlignment="1">
      <alignment vertical="center" wrapText="1"/>
      <protection/>
    </xf>
    <xf numFmtId="0" fontId="11" fillId="0" borderId="15" xfId="55" applyFont="1" applyFill="1" applyBorder="1" applyAlignment="1">
      <alignment vertical="center" wrapText="1"/>
      <protection/>
    </xf>
    <xf numFmtId="0" fontId="17" fillId="0" borderId="15" xfId="55" applyFont="1" applyBorder="1" applyAlignment="1">
      <alignment vertical="center" wrapText="1"/>
      <protection/>
    </xf>
    <xf numFmtId="0" fontId="11" fillId="0" borderId="15" xfId="55" applyFont="1" applyFill="1" applyBorder="1" applyAlignment="1">
      <alignment horizontal="left"/>
      <protection/>
    </xf>
    <xf numFmtId="0" fontId="11" fillId="0" borderId="16" xfId="55" applyFont="1" applyFill="1" applyBorder="1" applyAlignment="1">
      <alignment horizontal="left"/>
      <protection/>
    </xf>
    <xf numFmtId="0" fontId="11" fillId="0" borderId="19" xfId="55" applyFont="1" applyFill="1" applyBorder="1" applyAlignment="1">
      <alignment horizontal="left"/>
      <protection/>
    </xf>
    <xf numFmtId="0" fontId="10" fillId="0" borderId="35" xfId="55" applyFont="1" applyFill="1" applyBorder="1" applyAlignment="1" applyProtection="1">
      <alignment horizontal="center" vertical="center" wrapText="1"/>
      <protection/>
    </xf>
    <xf numFmtId="0" fontId="39" fillId="0" borderId="43" xfId="55" applyFont="1" applyFill="1" applyBorder="1" applyAlignment="1" applyProtection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10" fillId="0" borderId="43" xfId="55" applyFont="1" applyFill="1" applyBorder="1" applyAlignment="1">
      <alignment horizontal="center" vertical="center" wrapText="1"/>
      <protection/>
    </xf>
    <xf numFmtId="0" fontId="11" fillId="0" borderId="16" xfId="58" applyFont="1" applyFill="1" applyBorder="1" applyAlignment="1">
      <alignment horizontal="left" vertical="center"/>
      <protection/>
    </xf>
    <xf numFmtId="0" fontId="38" fillId="38" borderId="35" xfId="55" applyFont="1" applyFill="1" applyBorder="1" applyAlignment="1">
      <alignment horizontal="center" vertical="center"/>
      <protection/>
    </xf>
    <xf numFmtId="0" fontId="38" fillId="38" borderId="43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quotePrefix="1">
      <alignment horizontal="left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5" borderId="0" xfId="55" applyFont="1" applyFill="1" applyAlignment="1" applyProtection="1">
      <alignment vertical="center" wrapText="1"/>
      <protection locked="0"/>
    </xf>
    <xf numFmtId="0" fontId="9" fillId="0" borderId="0" xfId="55" applyFont="1" applyAlignment="1" applyProtection="1">
      <alignment vertical="center" wrapText="1"/>
      <protection locked="0"/>
    </xf>
    <xf numFmtId="0" fontId="11" fillId="0" borderId="77" xfId="58" applyFont="1" applyFill="1" applyBorder="1" applyAlignment="1" quotePrefix="1">
      <alignment horizontal="left" vertical="center"/>
      <protection/>
    </xf>
    <xf numFmtId="0" fontId="80" fillId="35" borderId="78" xfId="58" applyFont="1" applyFill="1" applyBorder="1" applyAlignment="1" applyProtection="1">
      <alignment horizontal="left" vertical="center"/>
      <protection/>
    </xf>
    <xf numFmtId="0" fontId="80" fillId="35" borderId="79" xfId="58" applyFont="1" applyFill="1" applyBorder="1" applyAlignment="1" applyProtection="1" quotePrefix="1">
      <alignment horizontal="left" vertical="center"/>
      <protection/>
    </xf>
    <xf numFmtId="0" fontId="59" fillId="0" borderId="0" xfId="56" applyFont="1" applyAlignment="1">
      <alignment vertical="center" wrapText="1"/>
      <protection/>
    </xf>
    <xf numFmtId="0" fontId="60" fillId="0" borderId="0" xfId="56" applyFont="1" applyAlignment="1">
      <alignment vertical="center" wrapText="1"/>
      <protection/>
    </xf>
    <xf numFmtId="0" fontId="80" fillId="35" borderId="80" xfId="56" applyFont="1" applyFill="1" applyBorder="1" applyAlignment="1" applyProtection="1">
      <alignment vertical="center" wrapText="1"/>
      <protection/>
    </xf>
    <xf numFmtId="0" fontId="82" fillId="35" borderId="81" xfId="56" applyFont="1" applyFill="1" applyBorder="1" applyAlignment="1" applyProtection="1">
      <alignment vertical="center" wrapText="1"/>
      <protection/>
    </xf>
    <xf numFmtId="0" fontId="80" fillId="35" borderId="82" xfId="56" applyFont="1" applyFill="1" applyBorder="1" applyAlignment="1" applyProtection="1">
      <alignment horizontal="left" vertical="center"/>
      <protection/>
    </xf>
    <xf numFmtId="0" fontId="80" fillId="35" borderId="55" xfId="56" applyFont="1" applyFill="1" applyBorder="1" applyAlignment="1" applyProtection="1">
      <alignment horizontal="left" vertical="center"/>
      <protection/>
    </xf>
    <xf numFmtId="0" fontId="80" fillId="35" borderId="82" xfId="56" applyFont="1" applyFill="1" applyBorder="1" applyAlignment="1" applyProtection="1">
      <alignment vertical="center" wrapText="1"/>
      <protection/>
    </xf>
    <xf numFmtId="0" fontId="82" fillId="35" borderId="55" xfId="56" applyFont="1" applyFill="1" applyBorder="1" applyAlignment="1" applyProtection="1">
      <alignment vertical="center" wrapText="1"/>
      <protection/>
    </xf>
    <xf numFmtId="0" fontId="80" fillId="35" borderId="82" xfId="56" applyFont="1" applyFill="1" applyBorder="1" applyAlignment="1" applyProtection="1">
      <alignment horizontal="left" wrapText="1"/>
      <protection/>
    </xf>
    <xf numFmtId="0" fontId="80" fillId="35" borderId="55" xfId="56" applyFont="1" applyFill="1" applyBorder="1" applyAlignment="1" applyProtection="1">
      <alignment horizontal="left" wrapText="1"/>
      <protection/>
    </xf>
    <xf numFmtId="0" fontId="80" fillId="35" borderId="0" xfId="58" applyFont="1" applyFill="1" applyBorder="1" applyAlignment="1" applyProtection="1">
      <alignment horizontal="left" vertical="center" wrapText="1"/>
      <protection/>
    </xf>
    <xf numFmtId="0" fontId="80" fillId="35" borderId="82" xfId="58" applyFont="1" applyFill="1" applyBorder="1" applyAlignment="1" applyProtection="1">
      <alignment horizontal="left" vertical="center" wrapText="1"/>
      <protection/>
    </xf>
    <xf numFmtId="0" fontId="82" fillId="35" borderId="55" xfId="56" applyFont="1" applyFill="1" applyBorder="1" applyAlignment="1" applyProtection="1">
      <alignment horizontal="left" vertical="center" wrapText="1"/>
      <protection/>
    </xf>
    <xf numFmtId="0" fontId="67" fillId="35" borderId="27" xfId="58" applyFont="1" applyFill="1" applyBorder="1" applyAlignment="1">
      <alignment vertical="center" wrapText="1"/>
      <protection/>
    </xf>
    <xf numFmtId="0" fontId="77" fillId="35" borderId="62" xfId="56" applyFont="1" applyFill="1" applyBorder="1" applyAlignment="1">
      <alignment vertical="center" wrapText="1"/>
      <protection/>
    </xf>
    <xf numFmtId="0" fontId="67" fillId="35" borderId="27" xfId="58" applyFont="1" applyFill="1" applyBorder="1" applyAlignment="1">
      <alignment horizontal="left" vertical="center"/>
      <protection/>
    </xf>
    <xf numFmtId="0" fontId="67" fillId="35" borderId="62" xfId="58" applyFont="1" applyFill="1" applyBorder="1" applyAlignment="1">
      <alignment horizontal="left" vertical="center"/>
      <protection/>
    </xf>
    <xf numFmtId="0" fontId="67" fillId="35" borderId="27" xfId="58" applyFont="1" applyFill="1" applyBorder="1" applyAlignment="1">
      <alignment horizontal="left" vertical="center" wrapText="1"/>
      <protection/>
    </xf>
    <xf numFmtId="0" fontId="67" fillId="35" borderId="62" xfId="58" applyFont="1" applyFill="1" applyBorder="1" applyAlignment="1">
      <alignment horizontal="left" vertical="center" wrapText="1"/>
      <protection/>
    </xf>
    <xf numFmtId="0" fontId="77" fillId="35" borderId="62" xfId="56" applyFont="1" applyFill="1" applyBorder="1" applyAlignment="1">
      <alignment horizontal="left" vertical="center" wrapText="1"/>
      <protection/>
    </xf>
    <xf numFmtId="0" fontId="67" fillId="35" borderId="73" xfId="58" applyFont="1" applyFill="1" applyBorder="1" applyAlignment="1">
      <alignment horizontal="left" vertical="center" wrapText="1"/>
      <protection/>
    </xf>
    <xf numFmtId="0" fontId="77" fillId="35" borderId="83" xfId="56" applyFont="1" applyFill="1" applyBorder="1" applyAlignment="1">
      <alignment horizontal="left" vertical="center" wrapText="1"/>
      <protection/>
    </xf>
    <xf numFmtId="0" fontId="58" fillId="0" borderId="0" xfId="56" applyFont="1" applyAlignment="1">
      <alignment horizontal="left" vertical="center" wrapText="1"/>
      <protection/>
    </xf>
    <xf numFmtId="0" fontId="33" fillId="0" borderId="0" xfId="56" applyAlignment="1">
      <alignment vertical="center" wrapText="1"/>
      <protection/>
    </xf>
    <xf numFmtId="0" fontId="67" fillId="35" borderId="27" xfId="58" applyFont="1" applyFill="1" applyBorder="1" applyAlignment="1" quotePrefix="1">
      <alignment horizontal="left" vertical="center" wrapText="1"/>
      <protection/>
    </xf>
    <xf numFmtId="0" fontId="67" fillId="35" borderId="27" xfId="58" applyFont="1" applyFill="1" applyBorder="1" applyAlignment="1" quotePrefix="1">
      <alignment horizontal="left" vertical="center"/>
      <protection/>
    </xf>
    <xf numFmtId="0" fontId="67" fillId="35" borderId="62" xfId="58" applyFont="1" applyFill="1" applyBorder="1" applyAlignment="1" quotePrefix="1">
      <alignment horizontal="left" vertical="center"/>
      <protection/>
    </xf>
    <xf numFmtId="0" fontId="67" fillId="35" borderId="62" xfId="58" applyFont="1" applyFill="1" applyBorder="1" applyAlignment="1">
      <alignment vertical="center" wrapText="1"/>
      <protection/>
    </xf>
    <xf numFmtId="0" fontId="67" fillId="35" borderId="27" xfId="56" applyFont="1" applyFill="1" applyBorder="1" applyAlignment="1">
      <alignment horizontal="left" vertical="center"/>
      <protection/>
    </xf>
    <xf numFmtId="0" fontId="67" fillId="35" borderId="62" xfId="56" applyFont="1" applyFill="1" applyBorder="1" applyAlignment="1">
      <alignment horizontal="left" vertical="center"/>
      <protection/>
    </xf>
    <xf numFmtId="0" fontId="67" fillId="35" borderId="27" xfId="56" applyFont="1" applyFill="1" applyBorder="1" applyAlignment="1">
      <alignment vertical="center" wrapText="1"/>
      <protection/>
    </xf>
    <xf numFmtId="0" fontId="67" fillId="35" borderId="27" xfId="56" applyFont="1" applyFill="1" applyBorder="1" applyAlignment="1">
      <alignment horizontal="left" wrapText="1"/>
      <protection/>
    </xf>
    <xf numFmtId="0" fontId="67" fillId="35" borderId="62" xfId="56" applyFont="1" applyFill="1" applyBorder="1" applyAlignment="1">
      <alignment horizontal="left" wrapText="1"/>
      <protection/>
    </xf>
    <xf numFmtId="0" fontId="67" fillId="35" borderId="62" xfId="58" applyFont="1" applyFill="1" applyBorder="1" applyAlignment="1" quotePrefix="1">
      <alignment horizontal="left" vertical="center" wrapText="1"/>
      <protection/>
    </xf>
    <xf numFmtId="0" fontId="67" fillId="35" borderId="73" xfId="58" applyFont="1" applyFill="1" applyBorder="1" applyAlignment="1" quotePrefix="1">
      <alignment horizontal="left" wrapText="1"/>
      <protection/>
    </xf>
    <xf numFmtId="0" fontId="77" fillId="35" borderId="83" xfId="56" applyFont="1" applyFill="1" applyBorder="1" applyAlignment="1">
      <alignment horizontal="left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53" fillId="0" borderId="71" xfId="58" applyFont="1" applyFill="1" applyBorder="1" applyAlignment="1">
      <alignment horizontal="center" vertical="center" wrapText="1"/>
      <protection/>
    </xf>
    <xf numFmtId="0" fontId="67" fillId="35" borderId="27" xfId="58" applyFont="1" applyFill="1" applyBorder="1" applyAlignment="1">
      <alignment horizontal="left" wrapText="1"/>
      <protection/>
    </xf>
    <xf numFmtId="0" fontId="67" fillId="35" borderId="62" xfId="58" applyFont="1" applyFill="1" applyBorder="1" applyAlignment="1">
      <alignment horizontal="left" wrapText="1"/>
      <protection/>
    </xf>
    <xf numFmtId="0" fontId="67" fillId="35" borderId="47" xfId="56" applyFont="1" applyFill="1" applyBorder="1" applyAlignment="1">
      <alignment vertical="center" wrapText="1"/>
      <protection/>
    </xf>
    <xf numFmtId="0" fontId="77" fillId="35" borderId="61" xfId="56" applyFont="1" applyFill="1" applyBorder="1" applyAlignment="1">
      <alignment vertical="center" wrapText="1"/>
      <protection/>
    </xf>
    <xf numFmtId="0" fontId="79" fillId="0" borderId="10" xfId="58" applyFont="1" applyFill="1" applyBorder="1" applyAlignment="1">
      <alignment horizontal="center" vertical="center" wrapText="1"/>
      <protection/>
    </xf>
    <xf numFmtId="0" fontId="79" fillId="0" borderId="11" xfId="58" applyFont="1" applyFill="1" applyBorder="1" applyAlignment="1">
      <alignment horizontal="center" vertical="center" wrapText="1"/>
      <protection/>
    </xf>
    <xf numFmtId="1" fontId="55" fillId="0" borderId="10" xfId="56" applyNumberFormat="1" applyFont="1" applyBorder="1" applyAlignment="1">
      <alignment horizontal="left" vertical="center" wrapText="1"/>
      <protection/>
    </xf>
    <xf numFmtId="1" fontId="55" fillId="0" borderId="71" xfId="56" applyNumberFormat="1" applyFont="1" applyBorder="1" applyAlignment="1">
      <alignment horizontal="left" vertical="center" wrapText="1"/>
      <protection/>
    </xf>
    <xf numFmtId="0" fontId="67" fillId="35" borderId="47" xfId="58" applyFont="1" applyFill="1" applyBorder="1" applyAlignment="1" quotePrefix="1">
      <alignment horizontal="left" vertical="center" wrapText="1"/>
      <protection/>
    </xf>
    <xf numFmtId="0" fontId="77" fillId="35" borderId="61" xfId="56" applyFont="1" applyFill="1" applyBorder="1" applyAlignment="1">
      <alignment horizontal="left" vertical="center" wrapText="1"/>
      <protection/>
    </xf>
    <xf numFmtId="0" fontId="79" fillId="0" borderId="10" xfId="58" applyFont="1" applyFill="1" applyBorder="1" applyAlignment="1" quotePrefix="1">
      <alignment horizontal="center" vertical="center" wrapText="1"/>
      <protection/>
    </xf>
    <xf numFmtId="0" fontId="79" fillId="0" borderId="11" xfId="58" applyFont="1" applyFill="1" applyBorder="1" applyAlignment="1" quotePrefix="1">
      <alignment horizontal="center" vertical="center" wrapText="1"/>
      <protection/>
    </xf>
    <xf numFmtId="0" fontId="67" fillId="35" borderId="47" xfId="58" applyFont="1" applyFill="1" applyBorder="1" applyAlignment="1">
      <alignment vertical="center" wrapText="1"/>
      <protection/>
    </xf>
    <xf numFmtId="0" fontId="55" fillId="0" borderId="12" xfId="56" applyFont="1" applyBorder="1" applyAlignment="1">
      <alignment horizontal="center" vertical="center"/>
      <protection/>
    </xf>
    <xf numFmtId="0" fontId="55" fillId="0" borderId="58" xfId="56" applyFont="1" applyBorder="1" applyAlignment="1">
      <alignment horizontal="center" vertical="center"/>
      <protection/>
    </xf>
    <xf numFmtId="0" fontId="55" fillId="0" borderId="13" xfId="56" applyFont="1" applyBorder="1" applyAlignment="1" quotePrefix="1">
      <alignment horizontal="center" vertical="center" wrapText="1"/>
      <protection/>
    </xf>
    <xf numFmtId="0" fontId="55" fillId="0" borderId="36" xfId="56" applyFont="1" applyBorder="1" applyAlignment="1" quotePrefix="1">
      <alignment horizontal="center" vertical="center" wrapText="1"/>
      <protection/>
    </xf>
    <xf numFmtId="0" fontId="67" fillId="35" borderId="73" xfId="58" applyFont="1" applyFill="1" applyBorder="1" applyAlignment="1">
      <alignment vertical="center" wrapText="1"/>
      <protection/>
    </xf>
    <xf numFmtId="0" fontId="77" fillId="35" borderId="83" xfId="56" applyFont="1" applyFill="1" applyBorder="1" applyAlignment="1">
      <alignment vertical="center" wrapText="1"/>
      <protection/>
    </xf>
    <xf numFmtId="0" fontId="63" fillId="0" borderId="10" xfId="58" applyFont="1" applyFill="1" applyBorder="1" applyAlignment="1">
      <alignment horizontal="center" vertical="center" wrapText="1"/>
      <protection/>
    </xf>
    <xf numFmtId="0" fontId="63" fillId="0" borderId="11" xfId="58" applyFont="1" applyFill="1" applyBorder="1" applyAlignment="1">
      <alignment horizontal="center" vertical="center" wrapText="1"/>
      <protection/>
    </xf>
    <xf numFmtId="0" fontId="67" fillId="35" borderId="73" xfId="58" applyFont="1" applyFill="1" applyBorder="1" applyAlignment="1" quotePrefix="1">
      <alignment horizontal="left" vertical="center" wrapText="1"/>
      <protection/>
    </xf>
    <xf numFmtId="0" fontId="67" fillId="35" borderId="27" xfId="56" applyFont="1" applyFill="1" applyBorder="1" applyAlignment="1">
      <alignment wrapText="1"/>
      <protection/>
    </xf>
    <xf numFmtId="0" fontId="77" fillId="35" borderId="62" xfId="56" applyFont="1" applyFill="1" applyBorder="1" applyAlignment="1">
      <alignment wrapText="1"/>
      <protection/>
    </xf>
    <xf numFmtId="0" fontId="67" fillId="35" borderId="18" xfId="56" applyFont="1" applyFill="1" applyBorder="1" applyAlignment="1">
      <alignment horizontal="left" vertical="center"/>
      <protection/>
    </xf>
    <xf numFmtId="0" fontId="67" fillId="35" borderId="52" xfId="56" applyFont="1" applyFill="1" applyBorder="1" applyAlignment="1">
      <alignment horizontal="left" vertical="center"/>
      <protection/>
    </xf>
    <xf numFmtId="0" fontId="64" fillId="0" borderId="71" xfId="59" applyFont="1" applyFill="1" applyBorder="1" applyAlignment="1">
      <alignment horizontal="center" vertical="center" wrapText="1"/>
      <protection/>
    </xf>
    <xf numFmtId="0" fontId="55" fillId="0" borderId="28" xfId="56" applyFont="1" applyBorder="1" applyAlignment="1">
      <alignment horizontal="center" vertical="center"/>
      <protection/>
    </xf>
    <xf numFmtId="0" fontId="55" fillId="0" borderId="44" xfId="56" applyFont="1" applyBorder="1" applyAlignment="1">
      <alignment horizontal="center" vertical="center"/>
      <protection/>
    </xf>
    <xf numFmtId="0" fontId="67" fillId="35" borderId="27" xfId="56" applyFont="1" applyFill="1" applyBorder="1" applyAlignment="1">
      <alignment horizontal="left"/>
      <protection/>
    </xf>
    <xf numFmtId="0" fontId="67" fillId="35" borderId="62" xfId="56" applyFont="1" applyFill="1" applyBorder="1" applyAlignment="1">
      <alignment horizontal="left"/>
      <protection/>
    </xf>
    <xf numFmtId="3" fontId="61" fillId="48" borderId="35" xfId="56" applyNumberFormat="1" applyFont="1" applyFill="1" applyBorder="1" applyAlignment="1">
      <alignment horizontal="center" vertical="center" wrapText="1"/>
      <protection/>
    </xf>
    <xf numFmtId="3" fontId="61" fillId="48" borderId="37" xfId="56" applyNumberFormat="1" applyFont="1" applyFill="1" applyBorder="1" applyAlignment="1">
      <alignment horizontal="center" vertical="center" wrapText="1"/>
      <protection/>
    </xf>
    <xf numFmtId="3" fontId="61" fillId="48" borderId="43" xfId="56" applyNumberFormat="1" applyFont="1" applyFill="1" applyBorder="1" applyAlignment="1">
      <alignment horizontal="center" vertical="center" wrapText="1"/>
      <protection/>
    </xf>
    <xf numFmtId="0" fontId="64" fillId="0" borderId="13" xfId="58" applyFont="1" applyFill="1" applyBorder="1" applyAlignment="1">
      <alignment horizontal="center" vertical="center" wrapText="1"/>
      <protection/>
    </xf>
    <xf numFmtId="0" fontId="64" fillId="0" borderId="36" xfId="58" applyFont="1" applyFill="1" applyBorder="1" applyAlignment="1">
      <alignment horizontal="center" vertical="center" wrapText="1"/>
      <protection/>
    </xf>
    <xf numFmtId="0" fontId="65" fillId="0" borderId="28" xfId="56" applyFont="1" applyBorder="1" applyAlignment="1">
      <alignment horizontal="left" vertical="center" wrapText="1"/>
      <protection/>
    </xf>
    <xf numFmtId="0" fontId="65" fillId="0" borderId="44" xfId="56" applyFont="1" applyBorder="1" applyAlignment="1">
      <alignment horizontal="left" vertical="center" wrapText="1"/>
      <protection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55" fillId="0" borderId="12" xfId="56" applyFont="1" applyBorder="1" applyAlignment="1">
      <alignment horizontal="center" vertical="center" wrapText="1"/>
      <protection/>
    </xf>
    <xf numFmtId="0" fontId="55" fillId="0" borderId="58" xfId="56" applyFont="1" applyBorder="1" applyAlignment="1">
      <alignment horizontal="center" vertical="center" wrapText="1"/>
      <protection/>
    </xf>
    <xf numFmtId="0" fontId="67" fillId="35" borderId="73" xfId="58" applyFont="1" applyFill="1" applyBorder="1" applyAlignment="1" quotePrefix="1">
      <alignment horizontal="left" vertical="center"/>
      <protection/>
    </xf>
    <xf numFmtId="0" fontId="67" fillId="35" borderId="83" xfId="58" applyFont="1" applyFill="1" applyBorder="1" applyAlignment="1" quotePrefix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9" fillId="35" borderId="0" xfId="56" applyFont="1" applyFill="1" applyAlignment="1" applyProtection="1">
      <alignment vertical="center" wrapText="1"/>
      <protection locked="0"/>
    </xf>
    <xf numFmtId="0" fontId="60" fillId="0" borderId="0" xfId="56" applyFont="1" applyAlignment="1" applyProtection="1">
      <alignment vertical="center" wrapText="1"/>
      <protection locked="0"/>
    </xf>
    <xf numFmtId="0" fontId="67" fillId="35" borderId="47" xfId="58" applyFont="1" applyFill="1" applyBorder="1" applyAlignment="1" quotePrefix="1">
      <alignment horizontal="left" vertical="center"/>
      <protection/>
    </xf>
    <xf numFmtId="0" fontId="67" fillId="35" borderId="61" xfId="58" applyFont="1" applyFill="1" applyBorder="1" applyAlignment="1" quotePrefix="1">
      <alignment horizontal="left" vertical="center"/>
      <protection/>
    </xf>
    <xf numFmtId="0" fontId="11" fillId="0" borderId="16" xfId="55" applyFont="1" applyFill="1" applyBorder="1" applyAlignment="1">
      <alignment vertical="center" wrapText="1"/>
      <protection/>
    </xf>
    <xf numFmtId="0" fontId="10" fillId="0" borderId="0" xfId="55" applyFont="1" applyAlignment="1">
      <alignment horizontal="center" wrapText="1"/>
      <protection/>
    </xf>
    <xf numFmtId="0" fontId="10" fillId="0" borderId="37" xfId="55" applyFont="1" applyFill="1" applyBorder="1" applyAlignment="1">
      <alignment horizontal="center" vertical="center" wrapText="1"/>
      <protection/>
    </xf>
    <xf numFmtId="0" fontId="39" fillId="0" borderId="37" xfId="55" applyFont="1" applyFill="1" applyBorder="1" applyAlignment="1" applyProtection="1">
      <alignment horizontal="center" vertical="center" wrapText="1"/>
      <protection/>
    </xf>
    <xf numFmtId="0" fontId="10" fillId="0" borderId="37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EBK_PROJECT_2001-last" xfId="58"/>
    <cellStyle name="Normal_MAKET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J617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111" hidden="1" customWidth="1"/>
    <col min="2" max="2" width="10.125" style="111" customWidth="1"/>
    <col min="3" max="3" width="13.25390625" style="111" customWidth="1"/>
    <col min="4" max="4" width="74.375" style="112" customWidth="1"/>
    <col min="5" max="5" width="18.75390625" style="111" customWidth="1"/>
    <col min="6" max="6" width="20.625" style="111" customWidth="1"/>
    <col min="7" max="7" width="17.75390625" style="111" customWidth="1"/>
    <col min="8" max="9" width="20.75390625" style="111" customWidth="1"/>
    <col min="10" max="10" width="9.875" style="117" hidden="1" customWidth="1"/>
    <col min="11" max="11" width="2.125" style="118" customWidth="1"/>
    <col min="12" max="13" width="21.75390625" style="111" hidden="1" customWidth="1"/>
    <col min="14" max="15" width="21.75390625" style="115" hidden="1" customWidth="1"/>
    <col min="16" max="16" width="1.625" style="155" hidden="1" customWidth="1"/>
    <col min="17" max="18" width="21.75390625" style="111" hidden="1" customWidth="1"/>
    <col min="19" max="20" width="21.75390625" style="115" hidden="1" customWidth="1"/>
    <col min="21" max="21" width="21.75390625" style="111" hidden="1" customWidth="1"/>
    <col min="22" max="23" width="21.75390625" style="115" hidden="1" customWidth="1"/>
    <col min="24" max="24" width="30.00390625" style="111" hidden="1" customWidth="1"/>
    <col min="25" max="25" width="11.75390625" style="111" hidden="1" customWidth="1"/>
    <col min="26" max="26" width="9.125" style="111" hidden="1" customWidth="1"/>
    <col min="27" max="16384" width="9.125" style="111" customWidth="1"/>
  </cols>
  <sheetData>
    <row r="1" spans="1:25" ht="18.75" customHeight="1" hidden="1">
      <c r="A1" s="111" t="s">
        <v>29</v>
      </c>
      <c r="B1" s="111" t="s">
        <v>30</v>
      </c>
      <c r="C1" s="111" t="s">
        <v>31</v>
      </c>
      <c r="D1" s="112" t="s">
        <v>32</v>
      </c>
      <c r="E1" s="111" t="s">
        <v>33</v>
      </c>
      <c r="F1" s="111" t="s">
        <v>34</v>
      </c>
      <c r="G1" s="111" t="s">
        <v>34</v>
      </c>
      <c r="J1" s="113" t="s">
        <v>35</v>
      </c>
      <c r="K1" s="114"/>
      <c r="L1" s="111" t="s">
        <v>36</v>
      </c>
      <c r="M1" s="111" t="s">
        <v>37</v>
      </c>
      <c r="N1" s="115" t="s">
        <v>38</v>
      </c>
      <c r="O1" s="115" t="s">
        <v>39</v>
      </c>
      <c r="P1" s="116"/>
      <c r="Q1" s="111" t="s">
        <v>36</v>
      </c>
      <c r="R1" s="111" t="s">
        <v>37</v>
      </c>
      <c r="S1" s="115" t="s">
        <v>38</v>
      </c>
      <c r="T1" s="115" t="s">
        <v>39</v>
      </c>
      <c r="U1" s="111" t="s">
        <v>37</v>
      </c>
      <c r="V1" s="115" t="s">
        <v>38</v>
      </c>
      <c r="W1" s="115" t="s">
        <v>39</v>
      </c>
      <c r="Y1" s="503"/>
    </row>
    <row r="2" spans="1:25" ht="12.75" customHeight="1">
      <c r="A2" s="111">
        <v>4</v>
      </c>
      <c r="J2" s="117">
        <v>1</v>
      </c>
      <c r="P2" s="119"/>
      <c r="Y2" s="504">
        <v>0</v>
      </c>
    </row>
    <row r="3" spans="5:25" ht="15">
      <c r="E3" s="120"/>
      <c r="J3" s="117">
        <v>1</v>
      </c>
      <c r="L3" s="120"/>
      <c r="N3" s="121"/>
      <c r="P3" s="119"/>
      <c r="Q3" s="120"/>
      <c r="S3" s="121"/>
      <c r="V3" s="121"/>
      <c r="Y3" s="504">
        <v>10</v>
      </c>
    </row>
    <row r="4" spans="5:25" ht="15">
      <c r="E4" s="122"/>
      <c r="J4" s="117">
        <v>1</v>
      </c>
      <c r="L4" s="122"/>
      <c r="P4" s="119"/>
      <c r="Q4" s="122"/>
      <c r="Y4" s="504">
        <v>11</v>
      </c>
    </row>
    <row r="5" spans="5:25" ht="15">
      <c r="E5" s="111" t="s">
        <v>343</v>
      </c>
      <c r="F5" s="111" t="s">
        <v>343</v>
      </c>
      <c r="G5" s="111" t="s">
        <v>343</v>
      </c>
      <c r="J5" s="117">
        <v>1</v>
      </c>
      <c r="L5" s="111" t="s">
        <v>343</v>
      </c>
      <c r="M5" s="111" t="s">
        <v>343</v>
      </c>
      <c r="N5" s="115" t="s">
        <v>343</v>
      </c>
      <c r="O5" s="115" t="s">
        <v>343</v>
      </c>
      <c r="P5" s="119"/>
      <c r="Q5" s="111" t="s">
        <v>343</v>
      </c>
      <c r="R5" s="111" t="s">
        <v>343</v>
      </c>
      <c r="S5" s="115" t="s">
        <v>343</v>
      </c>
      <c r="T5" s="115" t="s">
        <v>343</v>
      </c>
      <c r="U5" s="111" t="s">
        <v>343</v>
      </c>
      <c r="V5" s="115" t="s">
        <v>343</v>
      </c>
      <c r="W5" s="115" t="s">
        <v>343</v>
      </c>
      <c r="Y5" s="504">
        <v>12</v>
      </c>
    </row>
    <row r="6" spans="3:25" ht="15">
      <c r="C6" s="123"/>
      <c r="D6" s="124"/>
      <c r="E6" s="122"/>
      <c r="F6" s="111" t="s">
        <v>343</v>
      </c>
      <c r="G6" s="111" t="s">
        <v>343</v>
      </c>
      <c r="J6" s="117">
        <v>1</v>
      </c>
      <c r="L6" s="122"/>
      <c r="M6" s="111" t="s">
        <v>343</v>
      </c>
      <c r="O6" s="115" t="s">
        <v>343</v>
      </c>
      <c r="P6" s="119"/>
      <c r="Q6" s="122"/>
      <c r="R6" s="111" t="s">
        <v>343</v>
      </c>
      <c r="T6" s="115" t="s">
        <v>343</v>
      </c>
      <c r="U6" s="111" t="s">
        <v>343</v>
      </c>
      <c r="W6" s="115" t="s">
        <v>343</v>
      </c>
      <c r="Y6" s="504">
        <v>40</v>
      </c>
    </row>
    <row r="7" spans="2:25" ht="37.5" customHeight="1">
      <c r="B7" s="899" t="s">
        <v>656</v>
      </c>
      <c r="C7" s="900"/>
      <c r="D7" s="900"/>
      <c r="F7" s="125"/>
      <c r="G7" s="125"/>
      <c r="H7" s="125"/>
      <c r="I7" s="125"/>
      <c r="J7" s="117">
        <v>1</v>
      </c>
      <c r="L7" s="122"/>
      <c r="M7" s="111" t="s">
        <v>343</v>
      </c>
      <c r="O7" s="115" t="s">
        <v>343</v>
      </c>
      <c r="P7" s="119"/>
      <c r="Q7" s="122"/>
      <c r="R7" s="111" t="s">
        <v>343</v>
      </c>
      <c r="T7" s="115" t="s">
        <v>343</v>
      </c>
      <c r="U7" s="111" t="s">
        <v>343</v>
      </c>
      <c r="W7" s="115" t="s">
        <v>343</v>
      </c>
      <c r="Y7" s="504">
        <v>42</v>
      </c>
    </row>
    <row r="8" spans="3:25" ht="15">
      <c r="C8" s="123"/>
      <c r="D8" s="124"/>
      <c r="E8" s="125" t="s">
        <v>344</v>
      </c>
      <c r="F8" s="125" t="s">
        <v>340</v>
      </c>
      <c r="G8" s="125"/>
      <c r="H8" s="125"/>
      <c r="I8" s="125"/>
      <c r="J8" s="117">
        <v>1</v>
      </c>
      <c r="L8" s="122"/>
      <c r="M8" s="111" t="s">
        <v>343</v>
      </c>
      <c r="O8" s="115" t="s">
        <v>343</v>
      </c>
      <c r="P8" s="119"/>
      <c r="Q8" s="122"/>
      <c r="R8" s="111" t="s">
        <v>343</v>
      </c>
      <c r="T8" s="115" t="s">
        <v>343</v>
      </c>
      <c r="U8" s="111" t="s">
        <v>343</v>
      </c>
      <c r="W8" s="115" t="s">
        <v>343</v>
      </c>
      <c r="Y8" s="504"/>
    </row>
    <row r="9" spans="2:25" ht="36.75" customHeight="1">
      <c r="B9" s="901"/>
      <c r="C9" s="902"/>
      <c r="D9" s="902"/>
      <c r="E9" s="800">
        <v>2013</v>
      </c>
      <c r="F9" s="800">
        <v>2016</v>
      </c>
      <c r="G9" s="125"/>
      <c r="H9" s="125"/>
      <c r="I9" s="125"/>
      <c r="J9" s="117">
        <v>1</v>
      </c>
      <c r="L9" s="122"/>
      <c r="M9" s="111" t="s">
        <v>343</v>
      </c>
      <c r="O9" s="115" t="s">
        <v>343</v>
      </c>
      <c r="P9" s="119"/>
      <c r="Q9" s="122"/>
      <c r="R9" s="111" t="s">
        <v>343</v>
      </c>
      <c r="T9" s="115" t="s">
        <v>343</v>
      </c>
      <c r="U9" s="111" t="s">
        <v>343</v>
      </c>
      <c r="W9" s="115" t="s">
        <v>343</v>
      </c>
      <c r="Y9" s="504"/>
    </row>
    <row r="10" spans="2:25" ht="15">
      <c r="B10" s="126" t="s">
        <v>345</v>
      </c>
      <c r="E10" s="125"/>
      <c r="F10" s="127"/>
      <c r="G10" s="125"/>
      <c r="H10" s="125"/>
      <c r="I10" s="125"/>
      <c r="J10" s="117">
        <v>1</v>
      </c>
      <c r="L10" s="122"/>
      <c r="M10" s="111" t="s">
        <v>343</v>
      </c>
      <c r="O10" s="115" t="s">
        <v>343</v>
      </c>
      <c r="P10" s="119"/>
      <c r="Q10" s="122"/>
      <c r="R10" s="111" t="s">
        <v>343</v>
      </c>
      <c r="T10" s="115" t="s">
        <v>343</v>
      </c>
      <c r="U10" s="111" t="s">
        <v>343</v>
      </c>
      <c r="W10" s="115" t="s">
        <v>343</v>
      </c>
      <c r="Y10" s="504"/>
    </row>
    <row r="11" spans="2:25" ht="10.5" customHeight="1" thickBot="1">
      <c r="B11" s="126"/>
      <c r="E11" s="126"/>
      <c r="G11" s="125"/>
      <c r="H11" s="125"/>
      <c r="I11" s="125"/>
      <c r="J11" s="117">
        <v>1</v>
      </c>
      <c r="L11" s="122"/>
      <c r="M11" s="111" t="s">
        <v>343</v>
      </c>
      <c r="O11" s="115" t="s">
        <v>343</v>
      </c>
      <c r="P11" s="119"/>
      <c r="Q11" s="122"/>
      <c r="R11" s="111" t="s">
        <v>343</v>
      </c>
      <c r="T11" s="115" t="s">
        <v>343</v>
      </c>
      <c r="U11" s="111" t="s">
        <v>343</v>
      </c>
      <c r="W11" s="115" t="s">
        <v>343</v>
      </c>
      <c r="Y11" s="504"/>
    </row>
    <row r="12" spans="2:25" ht="39" customHeight="1" thickBot="1" thickTop="1">
      <c r="B12" s="901"/>
      <c r="C12" s="902"/>
      <c r="D12" s="902"/>
      <c r="E12" s="125" t="s">
        <v>346</v>
      </c>
      <c r="F12" s="128"/>
      <c r="G12" s="125"/>
      <c r="H12" s="125"/>
      <c r="I12" s="125"/>
      <c r="J12" s="117">
        <v>1</v>
      </c>
      <c r="L12" s="122"/>
      <c r="M12" s="111" t="s">
        <v>343</v>
      </c>
      <c r="O12" s="115" t="s">
        <v>343</v>
      </c>
      <c r="P12" s="119"/>
      <c r="Q12" s="122"/>
      <c r="R12" s="111" t="s">
        <v>343</v>
      </c>
      <c r="T12" s="115" t="s">
        <v>343</v>
      </c>
      <c r="U12" s="111" t="s">
        <v>343</v>
      </c>
      <c r="W12" s="115" t="s">
        <v>343</v>
      </c>
      <c r="Y12" s="504"/>
    </row>
    <row r="13" spans="2:25" ht="15.75" thickTop="1">
      <c r="B13" s="126" t="s">
        <v>347</v>
      </c>
      <c r="E13" s="129" t="s">
        <v>348</v>
      </c>
      <c r="F13" s="130" t="s">
        <v>343</v>
      </c>
      <c r="G13" s="130" t="s">
        <v>343</v>
      </c>
      <c r="H13" s="130"/>
      <c r="I13" s="130"/>
      <c r="J13" s="117">
        <v>1</v>
      </c>
      <c r="L13" s="122"/>
      <c r="M13" s="111" t="s">
        <v>343</v>
      </c>
      <c r="O13" s="115" t="s">
        <v>343</v>
      </c>
      <c r="P13" s="119"/>
      <c r="Q13" s="122"/>
      <c r="R13" s="111" t="s">
        <v>343</v>
      </c>
      <c r="T13" s="115" t="s">
        <v>343</v>
      </c>
      <c r="U13" s="111" t="s">
        <v>343</v>
      </c>
      <c r="W13" s="115" t="s">
        <v>343</v>
      </c>
      <c r="Y13" s="504"/>
    </row>
    <row r="14" spans="2:25" ht="7.5" customHeight="1">
      <c r="B14" s="126"/>
      <c r="F14" s="125"/>
      <c r="G14" s="125"/>
      <c r="H14" s="125"/>
      <c r="I14" s="125"/>
      <c r="J14" s="117">
        <v>1</v>
      </c>
      <c r="L14" s="129"/>
      <c r="M14" s="130"/>
      <c r="N14" s="131"/>
      <c r="O14" s="132"/>
      <c r="P14" s="119"/>
      <c r="Q14" s="129"/>
      <c r="R14" s="130"/>
      <c r="S14" s="131"/>
      <c r="T14" s="132"/>
      <c r="U14" s="130"/>
      <c r="V14" s="131"/>
      <c r="W14" s="132"/>
      <c r="Y14" s="504"/>
    </row>
    <row r="15" spans="2:25" ht="7.5" customHeight="1">
      <c r="B15" s="126"/>
      <c r="F15" s="125"/>
      <c r="G15" s="125"/>
      <c r="H15" s="125"/>
      <c r="I15" s="125"/>
      <c r="J15" s="117">
        <v>1</v>
      </c>
      <c r="L15" s="129"/>
      <c r="M15" s="130"/>
      <c r="N15" s="131"/>
      <c r="O15" s="132"/>
      <c r="P15" s="119"/>
      <c r="Q15" s="129"/>
      <c r="R15" s="130"/>
      <c r="S15" s="131"/>
      <c r="T15" s="132"/>
      <c r="U15" s="130"/>
      <c r="V15" s="131"/>
      <c r="W15" s="132"/>
      <c r="Y15" s="504"/>
    </row>
    <row r="16" spans="1:23" ht="18.75" customHeight="1">
      <c r="A16" s="123"/>
      <c r="B16" s="2" t="s">
        <v>125</v>
      </c>
      <c r="C16" s="2"/>
      <c r="D16" s="2"/>
      <c r="E16" s="1"/>
      <c r="F16" s="125"/>
      <c r="G16" s="125"/>
      <c r="H16" s="125"/>
      <c r="I16" s="125"/>
      <c r="J16" s="117">
        <v>1</v>
      </c>
      <c r="L16" s="129"/>
      <c r="M16" s="130"/>
      <c r="N16" s="131"/>
      <c r="O16" s="132"/>
      <c r="P16" s="119"/>
      <c r="Q16" s="129"/>
      <c r="R16" s="130"/>
      <c r="S16" s="131"/>
      <c r="T16" s="132"/>
      <c r="U16" s="130"/>
      <c r="V16" s="131"/>
      <c r="W16" s="132"/>
    </row>
    <row r="17" spans="1:23" ht="26.25" customHeight="1">
      <c r="A17" s="123"/>
      <c r="B17" s="2"/>
      <c r="C17" s="1"/>
      <c r="D17" s="444"/>
      <c r="E17" s="125"/>
      <c r="F17" s="125"/>
      <c r="G17" s="125"/>
      <c r="H17" s="125"/>
      <c r="I17" s="125"/>
      <c r="J17" s="117">
        <v>1</v>
      </c>
      <c r="N17" s="111"/>
      <c r="O17" s="111"/>
      <c r="P17" s="119"/>
      <c r="S17" s="111"/>
      <c r="T17" s="111"/>
      <c r="V17" s="111"/>
      <c r="W17" s="111"/>
    </row>
    <row r="18" spans="3:23" ht="15.75" thickBot="1">
      <c r="C18" s="123"/>
      <c r="D18" s="124"/>
      <c r="F18" s="133"/>
      <c r="G18" s="133"/>
      <c r="H18" s="133"/>
      <c r="I18" s="133"/>
      <c r="J18" s="117">
        <v>1</v>
      </c>
      <c r="N18" s="111"/>
      <c r="O18" s="111"/>
      <c r="P18" s="119"/>
      <c r="S18" s="111"/>
      <c r="T18" s="111"/>
      <c r="V18" s="111"/>
      <c r="W18" s="111"/>
    </row>
    <row r="19" spans="1:23" ht="16.5" customHeight="1" thickBot="1">
      <c r="A19" s="123"/>
      <c r="B19" s="3"/>
      <c r="C19" s="4"/>
      <c r="D19" s="134" t="s">
        <v>350</v>
      </c>
      <c r="E19" s="805" t="s">
        <v>352</v>
      </c>
      <c r="F19" s="805" t="s">
        <v>617</v>
      </c>
      <c r="G19" s="806" t="s">
        <v>644</v>
      </c>
      <c r="H19" s="806" t="s">
        <v>645</v>
      </c>
      <c r="I19" s="806" t="s">
        <v>645</v>
      </c>
      <c r="J19" s="117">
        <v>1</v>
      </c>
      <c r="K19" s="136"/>
      <c r="N19" s="111"/>
      <c r="O19" s="111"/>
      <c r="P19" s="119"/>
      <c r="S19" s="111"/>
      <c r="T19" s="111"/>
      <c r="V19" s="111"/>
      <c r="W19" s="111"/>
    </row>
    <row r="20" spans="2:23" ht="64.5" customHeight="1" thickBot="1">
      <c r="B20" s="137" t="s">
        <v>342</v>
      </c>
      <c r="C20" s="138" t="s">
        <v>353</v>
      </c>
      <c r="D20" s="5" t="s">
        <v>354</v>
      </c>
      <c r="E20" s="810">
        <v>2012</v>
      </c>
      <c r="F20" s="804">
        <v>2013</v>
      </c>
      <c r="G20" s="804">
        <v>2014</v>
      </c>
      <c r="H20" s="804">
        <v>2015</v>
      </c>
      <c r="I20" s="804">
        <v>2016</v>
      </c>
      <c r="J20" s="117">
        <v>1</v>
      </c>
      <c r="K20" s="136"/>
      <c r="N20" s="111"/>
      <c r="O20" s="111"/>
      <c r="P20" s="119"/>
      <c r="S20" s="111"/>
      <c r="T20" s="111"/>
      <c r="V20" s="111"/>
      <c r="W20" s="111"/>
    </row>
    <row r="21" spans="2:23" ht="15.75" thickBot="1">
      <c r="B21" s="140"/>
      <c r="C21" s="141"/>
      <c r="D21" s="142" t="s">
        <v>355</v>
      </c>
      <c r="E21" s="143"/>
      <c r="F21" s="141"/>
      <c r="G21" s="141"/>
      <c r="H21" s="141"/>
      <c r="I21" s="141"/>
      <c r="J21" s="117">
        <v>1</v>
      </c>
      <c r="K21" s="136"/>
      <c r="N21" s="111"/>
      <c r="O21" s="111"/>
      <c r="P21" s="119"/>
      <c r="S21" s="111"/>
      <c r="T21" s="111"/>
      <c r="V21" s="111"/>
      <c r="W21" s="111"/>
    </row>
    <row r="22" spans="1:25" s="144" customFormat="1" ht="15.75">
      <c r="A22" s="144">
        <v>5</v>
      </c>
      <c r="B22" s="6">
        <v>100</v>
      </c>
      <c r="C22" s="903" t="s">
        <v>356</v>
      </c>
      <c r="D22" s="903"/>
      <c r="E22" s="780">
        <f>SUM(E23:E27)</f>
        <v>0</v>
      </c>
      <c r="F22" s="780">
        <f>SUM(F23:F27)</f>
        <v>0</v>
      </c>
      <c r="G22" s="780">
        <f>SUM(G23:G27)</f>
        <v>0</v>
      </c>
      <c r="H22" s="780">
        <f>SUM(H23:H27)</f>
        <v>0</v>
      </c>
      <c r="I22" s="780">
        <f>SUM(I23:I27)</f>
        <v>0</v>
      </c>
      <c r="J22" s="753">
        <f>(IF($E22&lt;&gt;0,$J$2,IF($I22&lt;&gt;0,$J$2,"")))</f>
      </c>
      <c r="K22" s="146"/>
      <c r="P22" s="119"/>
      <c r="Y22" s="111"/>
    </row>
    <row r="23" spans="1:23" ht="18.75" customHeight="1">
      <c r="A23" s="111">
        <v>10</v>
      </c>
      <c r="B23" s="7"/>
      <c r="C23" s="8">
        <v>101</v>
      </c>
      <c r="D23" s="9" t="s">
        <v>357</v>
      </c>
      <c r="E23" s="469"/>
      <c r="F23" s="469"/>
      <c r="G23" s="469"/>
      <c r="H23" s="152"/>
      <c r="I23" s="152"/>
      <c r="J23" s="753">
        <f aca="true" t="shared" si="0" ref="J23:J86">(IF($E23&lt;&gt;0,$J$2,IF($I23&lt;&gt;0,$J$2,"")))</f>
      </c>
      <c r="K23" s="146"/>
      <c r="N23" s="111"/>
      <c r="O23" s="111"/>
      <c r="P23" s="119"/>
      <c r="S23" s="111"/>
      <c r="T23" s="111"/>
      <c r="V23" s="111"/>
      <c r="W23" s="111"/>
    </row>
    <row r="24" spans="1:25" ht="18.75" customHeight="1">
      <c r="A24" s="111">
        <v>15</v>
      </c>
      <c r="B24" s="7"/>
      <c r="C24" s="8">
        <v>102</v>
      </c>
      <c r="D24" s="10" t="s">
        <v>358</v>
      </c>
      <c r="E24" s="469"/>
      <c r="F24" s="469"/>
      <c r="G24" s="469"/>
      <c r="H24" s="152"/>
      <c r="I24" s="152"/>
      <c r="J24" s="753">
        <f t="shared" si="0"/>
      </c>
      <c r="K24" s="146"/>
      <c r="N24" s="111"/>
      <c r="O24" s="111"/>
      <c r="P24" s="119"/>
      <c r="S24" s="111"/>
      <c r="T24" s="111"/>
      <c r="V24" s="111"/>
      <c r="W24" s="111"/>
      <c r="Y24" s="144"/>
    </row>
    <row r="25" spans="1:23" ht="18.75" customHeight="1">
      <c r="A25" s="111">
        <v>20</v>
      </c>
      <c r="B25" s="7"/>
      <c r="C25" s="8">
        <v>103</v>
      </c>
      <c r="D25" s="10" t="s">
        <v>359</v>
      </c>
      <c r="E25" s="450"/>
      <c r="F25" s="450"/>
      <c r="G25" s="450"/>
      <c r="H25" s="452"/>
      <c r="I25" s="452"/>
      <c r="J25" s="753">
        <f t="shared" si="0"/>
      </c>
      <c r="K25" s="146"/>
      <c r="N25" s="111"/>
      <c r="O25" s="111"/>
      <c r="P25" s="119"/>
      <c r="S25" s="111"/>
      <c r="T25" s="111"/>
      <c r="V25" s="111"/>
      <c r="W25" s="111"/>
    </row>
    <row r="26" spans="1:23" ht="18.75" customHeight="1">
      <c r="A26" s="111">
        <v>20</v>
      </c>
      <c r="B26" s="7"/>
      <c r="C26" s="8">
        <v>108</v>
      </c>
      <c r="D26" s="445" t="s">
        <v>40</v>
      </c>
      <c r="E26" s="469"/>
      <c r="F26" s="469"/>
      <c r="G26" s="469"/>
      <c r="H26" s="152"/>
      <c r="I26" s="152"/>
      <c r="J26" s="753">
        <f t="shared" si="0"/>
      </c>
      <c r="K26" s="146"/>
      <c r="N26" s="111"/>
      <c r="O26" s="111"/>
      <c r="P26" s="119"/>
      <c r="S26" s="111"/>
      <c r="T26" s="111"/>
      <c r="V26" s="111"/>
      <c r="W26" s="111"/>
    </row>
    <row r="27" spans="1:23" ht="30.75" customHeight="1">
      <c r="A27" s="148">
        <v>21</v>
      </c>
      <c r="B27" s="7"/>
      <c r="C27" s="8">
        <v>109</v>
      </c>
      <c r="D27" s="446" t="s">
        <v>178</v>
      </c>
      <c r="E27" s="469"/>
      <c r="F27" s="469"/>
      <c r="G27" s="469"/>
      <c r="H27" s="152"/>
      <c r="I27" s="152"/>
      <c r="J27" s="753">
        <f t="shared" si="0"/>
      </c>
      <c r="K27" s="146"/>
      <c r="N27" s="111"/>
      <c r="O27" s="111"/>
      <c r="P27" s="119"/>
      <c r="S27" s="111"/>
      <c r="T27" s="111"/>
      <c r="V27" s="111"/>
      <c r="W27" s="111"/>
    </row>
    <row r="28" spans="1:25" s="149" customFormat="1" ht="15.75">
      <c r="A28" s="149">
        <v>25</v>
      </c>
      <c r="B28" s="11">
        <v>200</v>
      </c>
      <c r="C28" s="856" t="s">
        <v>360</v>
      </c>
      <c r="D28" s="856"/>
      <c r="E28" s="451">
        <f>SUM(E29:E32)</f>
        <v>0</v>
      </c>
      <c r="F28" s="451">
        <f>SUM(F29:F32)</f>
        <v>0</v>
      </c>
      <c r="G28" s="451">
        <f>SUM(G29:G32)</f>
        <v>0</v>
      </c>
      <c r="H28" s="451">
        <f>SUM(H29:H32)</f>
        <v>0</v>
      </c>
      <c r="I28" s="451">
        <f>SUM(I29:I32)</f>
        <v>0</v>
      </c>
      <c r="J28" s="753">
        <f t="shared" si="0"/>
      </c>
      <c r="K28" s="146"/>
      <c r="P28" s="119"/>
      <c r="Y28" s="111"/>
    </row>
    <row r="29" spans="1:23" ht="15.75">
      <c r="A29" s="111">
        <v>30</v>
      </c>
      <c r="B29" s="12"/>
      <c r="C29" s="8">
        <v>201</v>
      </c>
      <c r="D29" s="9" t="s">
        <v>361</v>
      </c>
      <c r="E29" s="469"/>
      <c r="F29" s="469"/>
      <c r="G29" s="469"/>
      <c r="H29" s="152"/>
      <c r="I29" s="152"/>
      <c r="J29" s="753">
        <f t="shared" si="0"/>
      </c>
      <c r="K29" s="146"/>
      <c r="N29" s="111"/>
      <c r="O29" s="111"/>
      <c r="P29" s="119"/>
      <c r="S29" s="111"/>
      <c r="T29" s="111"/>
      <c r="V29" s="111"/>
      <c r="W29" s="111"/>
    </row>
    <row r="30" spans="1:25" ht="15.75">
      <c r="A30" s="111">
        <v>35</v>
      </c>
      <c r="B30" s="12"/>
      <c r="C30" s="8">
        <v>202</v>
      </c>
      <c r="D30" s="10" t="s">
        <v>362</v>
      </c>
      <c r="E30" s="469"/>
      <c r="F30" s="469"/>
      <c r="G30" s="469"/>
      <c r="H30" s="152"/>
      <c r="I30" s="152"/>
      <c r="J30" s="753">
        <f t="shared" si="0"/>
      </c>
      <c r="K30" s="146"/>
      <c r="N30" s="111"/>
      <c r="O30" s="111"/>
      <c r="P30" s="119"/>
      <c r="S30" s="111"/>
      <c r="T30" s="111"/>
      <c r="V30" s="111"/>
      <c r="W30" s="111"/>
      <c r="Y30" s="149"/>
    </row>
    <row r="31" spans="1:23" ht="15.75">
      <c r="A31" s="111">
        <v>40</v>
      </c>
      <c r="B31" s="12"/>
      <c r="C31" s="8">
        <v>203</v>
      </c>
      <c r="D31" s="10" t="s">
        <v>363</v>
      </c>
      <c r="E31" s="469"/>
      <c r="F31" s="469"/>
      <c r="G31" s="469"/>
      <c r="H31" s="152"/>
      <c r="I31" s="152"/>
      <c r="J31" s="753">
        <f t="shared" si="0"/>
      </c>
      <c r="K31" s="146"/>
      <c r="N31" s="111"/>
      <c r="O31" s="111"/>
      <c r="P31" s="119"/>
      <c r="S31" s="111"/>
      <c r="T31" s="111"/>
      <c r="V31" s="111"/>
      <c r="W31" s="111"/>
    </row>
    <row r="32" spans="1:23" ht="15.75">
      <c r="A32" s="111">
        <v>45</v>
      </c>
      <c r="B32" s="12"/>
      <c r="C32" s="8">
        <v>204</v>
      </c>
      <c r="D32" s="13" t="s">
        <v>364</v>
      </c>
      <c r="E32" s="469"/>
      <c r="F32" s="469"/>
      <c r="G32" s="469"/>
      <c r="H32" s="152"/>
      <c r="I32" s="152"/>
      <c r="J32" s="753">
        <f t="shared" si="0"/>
      </c>
      <c r="K32" s="146"/>
      <c r="N32" s="111"/>
      <c r="O32" s="111"/>
      <c r="P32" s="119"/>
      <c r="S32" s="111"/>
      <c r="T32" s="111"/>
      <c r="V32" s="111"/>
      <c r="W32" s="111"/>
    </row>
    <row r="33" spans="1:25" s="149" customFormat="1" ht="32.25" customHeight="1">
      <c r="A33" s="149">
        <v>50</v>
      </c>
      <c r="B33" s="11">
        <v>400</v>
      </c>
      <c r="C33" s="850" t="s">
        <v>365</v>
      </c>
      <c r="D33" s="850"/>
      <c r="E33" s="451">
        <f>SUM(E34:E38)</f>
        <v>0</v>
      </c>
      <c r="F33" s="451">
        <f>SUM(F34:F38)</f>
        <v>0</v>
      </c>
      <c r="G33" s="451">
        <f>SUM(G34:G38)</f>
        <v>0</v>
      </c>
      <c r="H33" s="451">
        <f>SUM(H34:H38)</f>
        <v>0</v>
      </c>
      <c r="I33" s="451">
        <f>SUM(I34:I38)</f>
        <v>0</v>
      </c>
      <c r="J33" s="753">
        <f t="shared" si="0"/>
      </c>
      <c r="K33" s="146"/>
      <c r="P33" s="119"/>
      <c r="Y33" s="111"/>
    </row>
    <row r="34" spans="1:23" ht="35.25" customHeight="1">
      <c r="A34" s="111">
        <v>55</v>
      </c>
      <c r="B34" s="7"/>
      <c r="C34" s="8">
        <v>401</v>
      </c>
      <c r="D34" s="447" t="s">
        <v>366</v>
      </c>
      <c r="E34" s="469"/>
      <c r="F34" s="469"/>
      <c r="G34" s="469"/>
      <c r="H34" s="152"/>
      <c r="I34" s="152"/>
      <c r="J34" s="753">
        <f t="shared" si="0"/>
      </c>
      <c r="K34" s="146"/>
      <c r="N34" s="111"/>
      <c r="O34" s="111"/>
      <c r="P34" s="119"/>
      <c r="S34" s="111"/>
      <c r="T34" s="111"/>
      <c r="V34" s="111"/>
      <c r="W34" s="111"/>
    </row>
    <row r="35" spans="1:25" ht="32.25" customHeight="1">
      <c r="A35" s="111">
        <v>56</v>
      </c>
      <c r="B35" s="7"/>
      <c r="C35" s="8">
        <v>402</v>
      </c>
      <c r="D35" s="448" t="s">
        <v>367</v>
      </c>
      <c r="E35" s="469"/>
      <c r="F35" s="469"/>
      <c r="G35" s="469"/>
      <c r="H35" s="152"/>
      <c r="I35" s="152"/>
      <c r="J35" s="753">
        <f t="shared" si="0"/>
      </c>
      <c r="K35" s="146"/>
      <c r="N35" s="111"/>
      <c r="O35" s="111"/>
      <c r="P35" s="119"/>
      <c r="S35" s="111"/>
      <c r="T35" s="111"/>
      <c r="V35" s="111"/>
      <c r="W35" s="111"/>
      <c r="Y35" s="149"/>
    </row>
    <row r="36" spans="1:23" ht="29.25" customHeight="1">
      <c r="A36" s="111">
        <v>57</v>
      </c>
      <c r="B36" s="7"/>
      <c r="C36" s="8">
        <v>403</v>
      </c>
      <c r="D36" s="448" t="s">
        <v>368</v>
      </c>
      <c r="E36" s="469"/>
      <c r="F36" s="469"/>
      <c r="G36" s="469"/>
      <c r="H36" s="152"/>
      <c r="I36" s="152"/>
      <c r="J36" s="753">
        <f t="shared" si="0"/>
      </c>
      <c r="K36" s="146"/>
      <c r="N36" s="111"/>
      <c r="O36" s="111"/>
      <c r="P36" s="119"/>
      <c r="S36" s="111"/>
      <c r="T36" s="111"/>
      <c r="V36" s="111"/>
      <c r="W36" s="111"/>
    </row>
    <row r="37" spans="1:23" ht="24.75" customHeight="1">
      <c r="A37" s="148">
        <v>58</v>
      </c>
      <c r="B37" s="7"/>
      <c r="C37" s="8">
        <v>404</v>
      </c>
      <c r="D37" s="449" t="s">
        <v>369</v>
      </c>
      <c r="E37" s="469"/>
      <c r="F37" s="469"/>
      <c r="G37" s="469"/>
      <c r="H37" s="152"/>
      <c r="I37" s="152"/>
      <c r="J37" s="753">
        <f t="shared" si="0"/>
      </c>
      <c r="K37" s="146"/>
      <c r="N37" s="111"/>
      <c r="O37" s="111"/>
      <c r="P37" s="119"/>
      <c r="S37" s="111"/>
      <c r="T37" s="111"/>
      <c r="V37" s="111"/>
      <c r="W37" s="111"/>
    </row>
    <row r="38" spans="1:23" ht="31.5">
      <c r="A38" s="148">
        <v>59</v>
      </c>
      <c r="B38" s="7"/>
      <c r="C38" s="14">
        <v>411</v>
      </c>
      <c r="D38" s="728" t="s">
        <v>179</v>
      </c>
      <c r="E38" s="469"/>
      <c r="F38" s="469"/>
      <c r="G38" s="469"/>
      <c r="H38" s="152"/>
      <c r="I38" s="152"/>
      <c r="J38" s="753">
        <f t="shared" si="0"/>
      </c>
      <c r="K38" s="146"/>
      <c r="N38" s="111"/>
      <c r="O38" s="111"/>
      <c r="P38" s="119"/>
      <c r="S38" s="111"/>
      <c r="T38" s="111"/>
      <c r="V38" s="111"/>
      <c r="W38" s="111"/>
    </row>
    <row r="39" spans="1:23" ht="15.75">
      <c r="A39" s="148">
        <v>62</v>
      </c>
      <c r="B39" s="15"/>
      <c r="C39" s="16"/>
      <c r="D39" s="17" t="s">
        <v>370</v>
      </c>
      <c r="E39" s="151"/>
      <c r="F39" s="151"/>
      <c r="G39" s="151"/>
      <c r="H39" s="151"/>
      <c r="I39" s="151"/>
      <c r="J39" s="753">
        <f t="shared" si="0"/>
      </c>
      <c r="K39" s="146"/>
      <c r="N39" s="111"/>
      <c r="O39" s="111"/>
      <c r="P39" s="119"/>
      <c r="S39" s="111"/>
      <c r="T39" s="111"/>
      <c r="V39" s="111"/>
      <c r="W39" s="111"/>
    </row>
    <row r="40" spans="1:25" s="149" customFormat="1" ht="15.75">
      <c r="A40" s="153">
        <v>65</v>
      </c>
      <c r="B40" s="11">
        <v>800</v>
      </c>
      <c r="C40" s="855" t="s">
        <v>371</v>
      </c>
      <c r="D40" s="855"/>
      <c r="E40" s="470">
        <f>SUM(E41:E44)</f>
        <v>0</v>
      </c>
      <c r="F40" s="239">
        <f>SUM(F41:F44)</f>
        <v>0</v>
      </c>
      <c r="G40" s="154">
        <f>SUM(G41:G44)</f>
        <v>0</v>
      </c>
      <c r="H40" s="154">
        <f>SUM(H41:H44)</f>
        <v>0</v>
      </c>
      <c r="I40" s="154">
        <f>SUM(I41:I44)</f>
        <v>0</v>
      </c>
      <c r="J40" s="753">
        <f t="shared" si="0"/>
      </c>
      <c r="K40" s="146"/>
      <c r="P40" s="119"/>
      <c r="Y40" s="111"/>
    </row>
    <row r="41" spans="1:23" ht="15.75">
      <c r="A41" s="111">
        <v>70</v>
      </c>
      <c r="B41" s="15"/>
      <c r="C41" s="8">
        <v>801</v>
      </c>
      <c r="D41" s="9" t="s">
        <v>372</v>
      </c>
      <c r="E41" s="469"/>
      <c r="F41" s="152"/>
      <c r="G41" s="677"/>
      <c r="H41" s="677"/>
      <c r="I41" s="677"/>
      <c r="J41" s="753">
        <f t="shared" si="0"/>
      </c>
      <c r="K41" s="146"/>
      <c r="N41" s="111"/>
      <c r="O41" s="111"/>
      <c r="P41" s="119"/>
      <c r="S41" s="111"/>
      <c r="T41" s="111"/>
      <c r="V41" s="111"/>
      <c r="W41" s="111"/>
    </row>
    <row r="42" spans="1:25" ht="15.75">
      <c r="A42" s="111">
        <v>75</v>
      </c>
      <c r="B42" s="15"/>
      <c r="C42" s="8">
        <v>802</v>
      </c>
      <c r="D42" s="10" t="s">
        <v>373</v>
      </c>
      <c r="E42" s="469"/>
      <c r="F42" s="152"/>
      <c r="G42" s="677"/>
      <c r="H42" s="677"/>
      <c r="I42" s="677"/>
      <c r="J42" s="753">
        <f t="shared" si="0"/>
      </c>
      <c r="K42" s="146"/>
      <c r="N42" s="111"/>
      <c r="O42" s="111"/>
      <c r="P42" s="119"/>
      <c r="S42" s="111"/>
      <c r="T42" s="111"/>
      <c r="V42" s="111"/>
      <c r="W42" s="111"/>
      <c r="Y42" s="149"/>
    </row>
    <row r="43" spans="1:23" ht="15.75">
      <c r="A43" s="148">
        <v>80</v>
      </c>
      <c r="B43" s="15"/>
      <c r="C43" s="8">
        <v>804</v>
      </c>
      <c r="D43" s="10" t="s">
        <v>374</v>
      </c>
      <c r="E43" s="469"/>
      <c r="F43" s="152"/>
      <c r="G43" s="677"/>
      <c r="H43" s="677"/>
      <c r="I43" s="677"/>
      <c r="J43" s="753">
        <f t="shared" si="0"/>
      </c>
      <c r="K43" s="146"/>
      <c r="N43" s="111"/>
      <c r="O43" s="111"/>
      <c r="P43" s="119"/>
      <c r="S43" s="111"/>
      <c r="T43" s="111"/>
      <c r="V43" s="111"/>
      <c r="W43" s="111"/>
    </row>
    <row r="44" spans="1:23" ht="15.75">
      <c r="A44" s="148">
        <v>85</v>
      </c>
      <c r="B44" s="15"/>
      <c r="C44" s="8">
        <v>809</v>
      </c>
      <c r="D44" s="10" t="s">
        <v>375</v>
      </c>
      <c r="E44" s="469"/>
      <c r="F44" s="152"/>
      <c r="G44" s="677"/>
      <c r="H44" s="677"/>
      <c r="I44" s="677"/>
      <c r="J44" s="753">
        <f t="shared" si="0"/>
      </c>
      <c r="K44" s="146"/>
      <c r="N44" s="111"/>
      <c r="O44" s="111"/>
      <c r="P44" s="119"/>
      <c r="S44" s="111"/>
      <c r="T44" s="111"/>
      <c r="V44" s="111"/>
      <c r="W44" s="111"/>
    </row>
    <row r="45" spans="1:25" s="149" customFormat="1" ht="15.75">
      <c r="A45" s="149">
        <v>95</v>
      </c>
      <c r="B45" s="11">
        <v>1000</v>
      </c>
      <c r="C45" s="856" t="s">
        <v>376</v>
      </c>
      <c r="D45" s="856"/>
      <c r="E45" s="470">
        <f>SUM(E46:E49)</f>
        <v>0</v>
      </c>
      <c r="F45" s="239">
        <f>SUM(F46:F49)</f>
        <v>0</v>
      </c>
      <c r="G45" s="154">
        <f>SUM(G46:G49)</f>
        <v>0</v>
      </c>
      <c r="H45" s="154">
        <f>SUM(H46:H49)</f>
        <v>0</v>
      </c>
      <c r="I45" s="154">
        <f>SUM(I46:I49)</f>
        <v>0</v>
      </c>
      <c r="J45" s="753">
        <f t="shared" si="0"/>
      </c>
      <c r="K45" s="146"/>
      <c r="P45" s="119"/>
      <c r="Y45" s="111"/>
    </row>
    <row r="46" spans="1:23" ht="31.5">
      <c r="A46" s="111">
        <v>100</v>
      </c>
      <c r="B46" s="15"/>
      <c r="C46" s="8">
        <v>1001</v>
      </c>
      <c r="D46" s="9" t="s">
        <v>377</v>
      </c>
      <c r="E46" s="469"/>
      <c r="F46" s="152"/>
      <c r="G46" s="677"/>
      <c r="H46" s="677"/>
      <c r="I46" s="677"/>
      <c r="J46" s="753">
        <f t="shared" si="0"/>
      </c>
      <c r="K46" s="146"/>
      <c r="N46" s="111"/>
      <c r="O46" s="111"/>
      <c r="P46" s="119"/>
      <c r="S46" s="111"/>
      <c r="T46" s="111"/>
      <c r="V46" s="111"/>
      <c r="W46" s="111"/>
    </row>
    <row r="47" spans="1:25" ht="22.5" customHeight="1">
      <c r="A47" s="111">
        <v>105</v>
      </c>
      <c r="B47" s="15"/>
      <c r="C47" s="8">
        <v>1002</v>
      </c>
      <c r="D47" s="10" t="s">
        <v>378</v>
      </c>
      <c r="E47" s="469"/>
      <c r="F47" s="152"/>
      <c r="G47" s="677"/>
      <c r="H47" s="677"/>
      <c r="I47" s="677"/>
      <c r="J47" s="753">
        <f t="shared" si="0"/>
      </c>
      <c r="K47" s="146"/>
      <c r="N47" s="111"/>
      <c r="O47" s="111"/>
      <c r="P47" s="119"/>
      <c r="S47" s="111"/>
      <c r="T47" s="111"/>
      <c r="V47" s="111"/>
      <c r="W47" s="111"/>
      <c r="Y47" s="149"/>
    </row>
    <row r="48" spans="1:23" ht="22.5" customHeight="1">
      <c r="A48" s="111">
        <v>110</v>
      </c>
      <c r="B48" s="15"/>
      <c r="C48" s="8">
        <v>1004</v>
      </c>
      <c r="D48" s="10" t="s">
        <v>379</v>
      </c>
      <c r="E48" s="469"/>
      <c r="F48" s="152"/>
      <c r="G48" s="677"/>
      <c r="H48" s="677"/>
      <c r="I48" s="677"/>
      <c r="J48" s="753">
        <f t="shared" si="0"/>
      </c>
      <c r="K48" s="146"/>
      <c r="N48" s="111"/>
      <c r="O48" s="111"/>
      <c r="P48" s="119"/>
      <c r="S48" s="111"/>
      <c r="T48" s="111"/>
      <c r="V48" s="111"/>
      <c r="W48" s="111"/>
    </row>
    <row r="49" spans="1:23" ht="15.75">
      <c r="A49" s="111">
        <v>125</v>
      </c>
      <c r="B49" s="15"/>
      <c r="C49" s="14">
        <v>1007</v>
      </c>
      <c r="D49" s="13" t="s">
        <v>380</v>
      </c>
      <c r="E49" s="469"/>
      <c r="F49" s="152"/>
      <c r="G49" s="677"/>
      <c r="H49" s="677"/>
      <c r="I49" s="677"/>
      <c r="J49" s="753">
        <f t="shared" si="0"/>
      </c>
      <c r="K49" s="146"/>
      <c r="N49" s="111"/>
      <c r="O49" s="111"/>
      <c r="P49" s="119"/>
      <c r="S49" s="111"/>
      <c r="T49" s="111"/>
      <c r="V49" s="111"/>
      <c r="W49" s="111"/>
    </row>
    <row r="50" spans="1:23" ht="15.75">
      <c r="A50" s="111">
        <v>126</v>
      </c>
      <c r="B50" s="15"/>
      <c r="C50" s="16"/>
      <c r="D50" s="17" t="s">
        <v>381</v>
      </c>
      <c r="E50" s="151"/>
      <c r="F50" s="151"/>
      <c r="G50" s="151"/>
      <c r="H50" s="151"/>
      <c r="I50" s="151"/>
      <c r="J50" s="753">
        <f t="shared" si="0"/>
      </c>
      <c r="K50" s="146"/>
      <c r="N50" s="111"/>
      <c r="O50" s="111"/>
      <c r="P50" s="119"/>
      <c r="S50" s="111"/>
      <c r="T50" s="111"/>
      <c r="V50" s="111"/>
      <c r="W50" s="111"/>
    </row>
    <row r="51" spans="1:25" s="149" customFormat="1" ht="15.75">
      <c r="A51" s="149">
        <v>130</v>
      </c>
      <c r="B51" s="11">
        <v>1300</v>
      </c>
      <c r="C51" s="855" t="s">
        <v>382</v>
      </c>
      <c r="D51" s="855"/>
      <c r="E51" s="470">
        <f>SUM(E52:E56)</f>
        <v>0</v>
      </c>
      <c r="F51" s="239">
        <f>SUM(F52:F56)</f>
        <v>0</v>
      </c>
      <c r="G51" s="154">
        <f>SUM(G52:G56)</f>
        <v>0</v>
      </c>
      <c r="H51" s="154">
        <f>SUM(H52:H56)</f>
        <v>0</v>
      </c>
      <c r="I51" s="154">
        <f>SUM(I52:I56)</f>
        <v>0</v>
      </c>
      <c r="J51" s="753">
        <f t="shared" si="0"/>
      </c>
      <c r="K51" s="146"/>
      <c r="P51" s="119"/>
      <c r="Y51" s="111"/>
    </row>
    <row r="52" spans="1:23" ht="15.75">
      <c r="A52" s="111">
        <v>135</v>
      </c>
      <c r="B52" s="7"/>
      <c r="C52" s="18">
        <v>1301</v>
      </c>
      <c r="D52" s="9" t="s">
        <v>383</v>
      </c>
      <c r="E52" s="450"/>
      <c r="F52" s="452"/>
      <c r="G52" s="147"/>
      <c r="H52" s="147"/>
      <c r="I52" s="147"/>
      <c r="J52" s="753">
        <f t="shared" si="0"/>
      </c>
      <c r="K52" s="146"/>
      <c r="N52" s="111"/>
      <c r="O52" s="111"/>
      <c r="P52" s="119"/>
      <c r="S52" s="111"/>
      <c r="T52" s="111"/>
      <c r="V52" s="111"/>
      <c r="W52" s="111"/>
    </row>
    <row r="53" spans="1:25" ht="15.75">
      <c r="A53" s="111">
        <v>140</v>
      </c>
      <c r="B53" s="7"/>
      <c r="C53" s="8">
        <v>1302</v>
      </c>
      <c r="D53" s="19" t="s">
        <v>384</v>
      </c>
      <c r="E53" s="450"/>
      <c r="F53" s="452"/>
      <c r="G53" s="147"/>
      <c r="H53" s="147"/>
      <c r="I53" s="147"/>
      <c r="J53" s="753">
        <f t="shared" si="0"/>
      </c>
      <c r="K53" s="146"/>
      <c r="N53" s="111"/>
      <c r="O53" s="111"/>
      <c r="P53" s="119"/>
      <c r="S53" s="111"/>
      <c r="T53" s="111"/>
      <c r="V53" s="111"/>
      <c r="W53" s="111"/>
      <c r="Y53" s="149"/>
    </row>
    <row r="54" spans="1:23" ht="15.75">
      <c r="A54" s="111">
        <v>145</v>
      </c>
      <c r="B54" s="7"/>
      <c r="C54" s="8">
        <v>1303</v>
      </c>
      <c r="D54" s="19" t="s">
        <v>385</v>
      </c>
      <c r="E54" s="450"/>
      <c r="F54" s="452"/>
      <c r="G54" s="147"/>
      <c r="H54" s="147"/>
      <c r="I54" s="147"/>
      <c r="J54" s="753">
        <f t="shared" si="0"/>
      </c>
      <c r="K54" s="146"/>
      <c r="N54" s="111"/>
      <c r="O54" s="111"/>
      <c r="P54" s="119"/>
      <c r="S54" s="111"/>
      <c r="T54" s="111"/>
      <c r="V54" s="111"/>
      <c r="W54" s="111"/>
    </row>
    <row r="55" spans="2:23" ht="31.5">
      <c r="B55" s="7"/>
      <c r="C55" s="8">
        <v>1304</v>
      </c>
      <c r="D55" s="19" t="s">
        <v>386</v>
      </c>
      <c r="E55" s="450"/>
      <c r="F55" s="452"/>
      <c r="G55" s="147"/>
      <c r="H55" s="147"/>
      <c r="I55" s="147"/>
      <c r="J55" s="753">
        <f t="shared" si="0"/>
      </c>
      <c r="K55" s="146"/>
      <c r="N55" s="111"/>
      <c r="O55" s="111"/>
      <c r="P55" s="119"/>
      <c r="S55" s="111"/>
      <c r="T55" s="111"/>
      <c r="V55" s="111"/>
      <c r="W55" s="111"/>
    </row>
    <row r="56" spans="1:25" s="155" customFormat="1" ht="15.75">
      <c r="A56" s="155">
        <v>150</v>
      </c>
      <c r="B56" s="7"/>
      <c r="C56" s="8">
        <v>1308</v>
      </c>
      <c r="D56" s="19" t="s">
        <v>387</v>
      </c>
      <c r="E56" s="455"/>
      <c r="F56" s="454"/>
      <c r="G56" s="157"/>
      <c r="H56" s="157"/>
      <c r="I56" s="157"/>
      <c r="J56" s="753">
        <f t="shared" si="0"/>
      </c>
      <c r="K56" s="146"/>
      <c r="P56" s="119"/>
      <c r="Y56" s="111"/>
    </row>
    <row r="57" spans="1:25" s="149" customFormat="1" ht="15.75">
      <c r="A57" s="149">
        <v>160</v>
      </c>
      <c r="B57" s="11">
        <v>1400</v>
      </c>
      <c r="C57" s="856" t="s">
        <v>388</v>
      </c>
      <c r="D57" s="856"/>
      <c r="E57" s="470">
        <f>+E58+E59</f>
        <v>0</v>
      </c>
      <c r="F57" s="239">
        <f>+F58+F59</f>
        <v>0</v>
      </c>
      <c r="G57" s="154">
        <f>+G58+G59</f>
        <v>0</v>
      </c>
      <c r="H57" s="154">
        <f>+H58+H59</f>
        <v>0</v>
      </c>
      <c r="I57" s="154">
        <f>+I58+I59</f>
        <v>0</v>
      </c>
      <c r="J57" s="753">
        <f t="shared" si="0"/>
      </c>
      <c r="K57" s="146"/>
      <c r="P57" s="119"/>
      <c r="Y57" s="111"/>
    </row>
    <row r="58" spans="1:25" ht="21.75" customHeight="1">
      <c r="A58" s="111">
        <v>165</v>
      </c>
      <c r="B58" s="7"/>
      <c r="C58" s="18">
        <v>1401</v>
      </c>
      <c r="D58" s="9" t="s">
        <v>389</v>
      </c>
      <c r="E58" s="469"/>
      <c r="F58" s="152"/>
      <c r="G58" s="677"/>
      <c r="H58" s="677"/>
      <c r="I58" s="677"/>
      <c r="J58" s="753">
        <f t="shared" si="0"/>
      </c>
      <c r="K58" s="146"/>
      <c r="N58" s="111"/>
      <c r="O58" s="111"/>
      <c r="P58" s="119"/>
      <c r="S58" s="111"/>
      <c r="T58" s="111"/>
      <c r="V58" s="111"/>
      <c r="W58" s="111"/>
      <c r="Y58" s="155"/>
    </row>
    <row r="59" spans="1:25" ht="15.75">
      <c r="A59" s="111">
        <v>170</v>
      </c>
      <c r="B59" s="7"/>
      <c r="C59" s="14">
        <v>1402</v>
      </c>
      <c r="D59" s="20" t="s">
        <v>390</v>
      </c>
      <c r="E59" s="469"/>
      <c r="F59" s="152"/>
      <c r="G59" s="677"/>
      <c r="H59" s="677"/>
      <c r="I59" s="677"/>
      <c r="J59" s="753">
        <f t="shared" si="0"/>
      </c>
      <c r="K59" s="146"/>
      <c r="N59" s="111"/>
      <c r="O59" s="111"/>
      <c r="P59" s="119"/>
      <c r="S59" s="111"/>
      <c r="T59" s="111"/>
      <c r="V59" s="111"/>
      <c r="W59" s="111"/>
      <c r="Y59" s="149"/>
    </row>
    <row r="60" spans="1:25" s="149" customFormat="1" ht="15.75">
      <c r="A60" s="149">
        <v>175</v>
      </c>
      <c r="B60" s="11">
        <v>1500</v>
      </c>
      <c r="C60" s="856" t="s">
        <v>391</v>
      </c>
      <c r="D60" s="856"/>
      <c r="E60" s="470">
        <f>SUM(E61:E62)</f>
        <v>0</v>
      </c>
      <c r="F60" s="239">
        <f>SUM(F61:F62)</f>
        <v>0</v>
      </c>
      <c r="G60" s="154">
        <f>SUM(G61:G62)</f>
        <v>0</v>
      </c>
      <c r="H60" s="154">
        <f>SUM(H61:H62)</f>
        <v>0</v>
      </c>
      <c r="I60" s="154">
        <f>SUM(I61:I62)</f>
        <v>0</v>
      </c>
      <c r="J60" s="753">
        <f t="shared" si="0"/>
      </c>
      <c r="K60" s="146"/>
      <c r="P60" s="119"/>
      <c r="Y60" s="111"/>
    </row>
    <row r="61" spans="1:23" ht="15.75">
      <c r="A61" s="111">
        <v>180</v>
      </c>
      <c r="B61" s="7"/>
      <c r="C61" s="18">
        <v>1501</v>
      </c>
      <c r="D61" s="21" t="s">
        <v>392</v>
      </c>
      <c r="E61" s="469"/>
      <c r="F61" s="152"/>
      <c r="G61" s="677"/>
      <c r="H61" s="677"/>
      <c r="I61" s="677"/>
      <c r="J61" s="753">
        <f t="shared" si="0"/>
      </c>
      <c r="K61" s="146"/>
      <c r="N61" s="111"/>
      <c r="O61" s="111"/>
      <c r="P61" s="119"/>
      <c r="S61" s="111"/>
      <c r="T61" s="111"/>
      <c r="V61" s="111"/>
      <c r="W61" s="111"/>
    </row>
    <row r="62" spans="1:25" ht="15.75">
      <c r="A62" s="111">
        <v>185</v>
      </c>
      <c r="B62" s="7"/>
      <c r="C62" s="14">
        <v>1502</v>
      </c>
      <c r="D62" s="22" t="s">
        <v>393</v>
      </c>
      <c r="E62" s="469"/>
      <c r="F62" s="152"/>
      <c r="G62" s="677"/>
      <c r="H62" s="677"/>
      <c r="I62" s="677"/>
      <c r="J62" s="753">
        <f t="shared" si="0"/>
      </c>
      <c r="K62" s="146"/>
      <c r="N62" s="111"/>
      <c r="O62" s="111"/>
      <c r="P62" s="119"/>
      <c r="S62" s="111"/>
      <c r="T62" s="111"/>
      <c r="V62" s="111"/>
      <c r="W62" s="111"/>
      <c r="Y62" s="149"/>
    </row>
    <row r="63" spans="2:25" s="155" customFormat="1" ht="15.75">
      <c r="B63" s="11">
        <v>1600</v>
      </c>
      <c r="C63" s="856" t="s">
        <v>394</v>
      </c>
      <c r="D63" s="856"/>
      <c r="E63" s="781"/>
      <c r="F63" s="782"/>
      <c r="G63" s="423"/>
      <c r="H63" s="423"/>
      <c r="I63" s="423"/>
      <c r="J63" s="753">
        <f t="shared" si="0"/>
      </c>
      <c r="K63" s="146"/>
      <c r="P63" s="119"/>
      <c r="Y63" s="111"/>
    </row>
    <row r="64" spans="1:25" s="149" customFormat="1" ht="15.75">
      <c r="A64" s="149">
        <v>200</v>
      </c>
      <c r="B64" s="11">
        <v>1700</v>
      </c>
      <c r="C64" s="855" t="s">
        <v>395</v>
      </c>
      <c r="D64" s="855"/>
      <c r="E64" s="470">
        <f>SUM(E65:E70)</f>
        <v>0</v>
      </c>
      <c r="F64" s="239">
        <f>SUM(F65:F70)</f>
        <v>0</v>
      </c>
      <c r="G64" s="154">
        <f>SUM(G65:G70)</f>
        <v>0</v>
      </c>
      <c r="H64" s="154">
        <f>SUM(H65:H70)</f>
        <v>0</v>
      </c>
      <c r="I64" s="154">
        <f>SUM(I65:I70)</f>
        <v>0</v>
      </c>
      <c r="J64" s="753">
        <f t="shared" si="0"/>
      </c>
      <c r="K64" s="146"/>
      <c r="P64" s="119"/>
      <c r="Y64" s="111"/>
    </row>
    <row r="65" spans="1:25" ht="15.75">
      <c r="A65" s="111">
        <v>205</v>
      </c>
      <c r="B65" s="7"/>
      <c r="C65" s="18">
        <v>1701</v>
      </c>
      <c r="D65" s="9" t="s">
        <v>396</v>
      </c>
      <c r="E65" s="469"/>
      <c r="F65" s="152"/>
      <c r="G65" s="677"/>
      <c r="H65" s="677"/>
      <c r="I65" s="677"/>
      <c r="J65" s="753">
        <f t="shared" si="0"/>
      </c>
      <c r="K65" s="146"/>
      <c r="N65" s="111"/>
      <c r="O65" s="111"/>
      <c r="P65" s="119"/>
      <c r="S65" s="111"/>
      <c r="T65" s="111"/>
      <c r="V65" s="111"/>
      <c r="W65" s="111"/>
      <c r="Y65" s="155"/>
    </row>
    <row r="66" spans="1:25" ht="15.75">
      <c r="A66" s="111">
        <v>210</v>
      </c>
      <c r="B66" s="7"/>
      <c r="C66" s="8">
        <v>1702</v>
      </c>
      <c r="D66" s="10" t="s">
        <v>397</v>
      </c>
      <c r="E66" s="469"/>
      <c r="F66" s="152"/>
      <c r="G66" s="677"/>
      <c r="H66" s="677"/>
      <c r="I66" s="677"/>
      <c r="J66" s="753">
        <f t="shared" si="0"/>
      </c>
      <c r="K66" s="146"/>
      <c r="N66" s="111"/>
      <c r="O66" s="111"/>
      <c r="P66" s="119"/>
      <c r="S66" s="111"/>
      <c r="T66" s="111"/>
      <c r="V66" s="111"/>
      <c r="W66" s="111"/>
      <c r="Y66" s="149"/>
    </row>
    <row r="67" spans="1:23" ht="15.75">
      <c r="A67" s="111">
        <v>215</v>
      </c>
      <c r="B67" s="7"/>
      <c r="C67" s="8">
        <v>1703</v>
      </c>
      <c r="D67" s="10" t="s">
        <v>398</v>
      </c>
      <c r="E67" s="469"/>
      <c r="F67" s="152"/>
      <c r="G67" s="677"/>
      <c r="H67" s="677"/>
      <c r="I67" s="677"/>
      <c r="J67" s="753">
        <f t="shared" si="0"/>
      </c>
      <c r="K67" s="146"/>
      <c r="N67" s="111"/>
      <c r="O67" s="111"/>
      <c r="P67" s="119"/>
      <c r="S67" s="111"/>
      <c r="T67" s="111"/>
      <c r="V67" s="111"/>
      <c r="W67" s="111"/>
    </row>
    <row r="68" spans="1:23" ht="36" customHeight="1">
      <c r="A68" s="111">
        <v>225</v>
      </c>
      <c r="B68" s="7"/>
      <c r="C68" s="8">
        <v>1706</v>
      </c>
      <c r="D68" s="10" t="s">
        <v>399</v>
      </c>
      <c r="E68" s="469"/>
      <c r="F68" s="152"/>
      <c r="G68" s="677"/>
      <c r="H68" s="677"/>
      <c r="I68" s="677"/>
      <c r="J68" s="753">
        <f t="shared" si="0"/>
      </c>
      <c r="K68" s="146"/>
      <c r="N68" s="111"/>
      <c r="O68" s="111"/>
      <c r="P68" s="119"/>
      <c r="S68" s="111"/>
      <c r="T68" s="111"/>
      <c r="V68" s="111"/>
      <c r="W68" s="111"/>
    </row>
    <row r="69" spans="1:23" ht="19.5" customHeight="1">
      <c r="A69" s="111">
        <v>226</v>
      </c>
      <c r="B69" s="7"/>
      <c r="C69" s="8">
        <v>1707</v>
      </c>
      <c r="D69" s="10" t="s">
        <v>400</v>
      </c>
      <c r="E69" s="469"/>
      <c r="F69" s="152"/>
      <c r="G69" s="677"/>
      <c r="H69" s="677"/>
      <c r="I69" s="677"/>
      <c r="J69" s="753">
        <f t="shared" si="0"/>
      </c>
      <c r="K69" s="146"/>
      <c r="N69" s="111"/>
      <c r="O69" s="111"/>
      <c r="P69" s="119"/>
      <c r="S69" s="111"/>
      <c r="T69" s="111"/>
      <c r="V69" s="111"/>
      <c r="W69" s="111"/>
    </row>
    <row r="70" spans="1:23" ht="15.75">
      <c r="A70" s="148">
        <v>227</v>
      </c>
      <c r="B70" s="7"/>
      <c r="C70" s="14">
        <v>1709</v>
      </c>
      <c r="D70" s="13" t="s">
        <v>401</v>
      </c>
      <c r="E70" s="469"/>
      <c r="F70" s="152"/>
      <c r="G70" s="677"/>
      <c r="H70" s="677"/>
      <c r="I70" s="677"/>
      <c r="J70" s="753">
        <f t="shared" si="0"/>
      </c>
      <c r="K70" s="146"/>
      <c r="N70" s="111"/>
      <c r="O70" s="111"/>
      <c r="P70" s="119"/>
      <c r="S70" s="111"/>
      <c r="T70" s="111"/>
      <c r="V70" s="111"/>
      <c r="W70" s="111"/>
    </row>
    <row r="71" spans="1:23" ht="15.75">
      <c r="A71" s="148">
        <v>230</v>
      </c>
      <c r="B71" s="7"/>
      <c r="C71" s="23"/>
      <c r="D71" s="17"/>
      <c r="E71" s="151"/>
      <c r="F71" s="151"/>
      <c r="G71" s="151"/>
      <c r="H71" s="151"/>
      <c r="I71" s="151"/>
      <c r="J71" s="753">
        <f t="shared" si="0"/>
      </c>
      <c r="K71" s="146"/>
      <c r="N71" s="111"/>
      <c r="O71" s="111"/>
      <c r="P71" s="119"/>
      <c r="S71" s="111"/>
      <c r="T71" s="111"/>
      <c r="V71" s="111"/>
      <c r="W71" s="111"/>
    </row>
    <row r="72" spans="1:25" s="149" customFormat="1" ht="15.75">
      <c r="A72" s="159">
        <v>231</v>
      </c>
      <c r="B72" s="11">
        <v>1800</v>
      </c>
      <c r="C72" s="863" t="s">
        <v>402</v>
      </c>
      <c r="D72" s="863"/>
      <c r="E72" s="470"/>
      <c r="F72" s="239"/>
      <c r="G72" s="154"/>
      <c r="H72" s="154"/>
      <c r="I72" s="154"/>
      <c r="J72" s="753">
        <f t="shared" si="0"/>
      </c>
      <c r="K72" s="146"/>
      <c r="P72" s="119"/>
      <c r="Y72" s="111"/>
    </row>
    <row r="73" spans="1:25" s="149" customFormat="1" ht="15.75">
      <c r="A73" s="149">
        <v>235</v>
      </c>
      <c r="B73" s="11">
        <v>1900</v>
      </c>
      <c r="C73" s="863" t="s">
        <v>403</v>
      </c>
      <c r="D73" s="863"/>
      <c r="E73" s="470"/>
      <c r="F73" s="239"/>
      <c r="G73" s="154"/>
      <c r="H73" s="154"/>
      <c r="I73" s="154"/>
      <c r="J73" s="753">
        <f t="shared" si="0"/>
      </c>
      <c r="K73" s="146"/>
      <c r="P73" s="119"/>
      <c r="Y73" s="111"/>
    </row>
    <row r="74" spans="1:16" s="149" customFormat="1" ht="15.75">
      <c r="A74" s="149">
        <v>255</v>
      </c>
      <c r="B74" s="11">
        <v>2000</v>
      </c>
      <c r="C74" s="863" t="s">
        <v>404</v>
      </c>
      <c r="D74" s="863"/>
      <c r="E74" s="453"/>
      <c r="F74" s="456"/>
      <c r="G74" s="160"/>
      <c r="H74" s="160"/>
      <c r="I74" s="160"/>
      <c r="J74" s="753">
        <f t="shared" si="0"/>
      </c>
      <c r="K74" s="146"/>
      <c r="P74" s="119"/>
    </row>
    <row r="75" spans="1:25" ht="15.75">
      <c r="A75" s="111">
        <v>261</v>
      </c>
      <c r="B75" s="7"/>
      <c r="C75" s="24"/>
      <c r="D75" s="17" t="s">
        <v>405</v>
      </c>
      <c r="E75" s="151"/>
      <c r="F75" s="151"/>
      <c r="G75" s="151"/>
      <c r="H75" s="151"/>
      <c r="I75" s="151"/>
      <c r="J75" s="753">
        <f t="shared" si="0"/>
      </c>
      <c r="K75" s="146"/>
      <c r="N75" s="111"/>
      <c r="O75" s="111"/>
      <c r="P75" s="119"/>
      <c r="S75" s="111"/>
      <c r="T75" s="111"/>
      <c r="V75" s="111"/>
      <c r="W75" s="111"/>
      <c r="Y75" s="149"/>
    </row>
    <row r="76" spans="1:16" s="149" customFormat="1" ht="15.75">
      <c r="A76" s="149">
        <v>265</v>
      </c>
      <c r="B76" s="11">
        <v>2400</v>
      </c>
      <c r="C76" s="855" t="s">
        <v>406</v>
      </c>
      <c r="D76" s="855"/>
      <c r="E76" s="470">
        <f>SUM(E77:E90)</f>
        <v>0</v>
      </c>
      <c r="F76" s="239">
        <f>SUM(F77:F90)</f>
        <v>0</v>
      </c>
      <c r="G76" s="154">
        <f>SUM(G77:G90)</f>
        <v>0</v>
      </c>
      <c r="H76" s="154">
        <f>SUM(H77:H90)</f>
        <v>0</v>
      </c>
      <c r="I76" s="154">
        <f>SUM(I77:I90)</f>
        <v>0</v>
      </c>
      <c r="J76" s="753">
        <f t="shared" si="0"/>
      </c>
      <c r="K76" s="146"/>
      <c r="P76" s="119"/>
    </row>
    <row r="77" spans="1:23" ht="18.75" customHeight="1">
      <c r="A77" s="111">
        <v>270</v>
      </c>
      <c r="B77" s="7"/>
      <c r="C77" s="18">
        <v>2401</v>
      </c>
      <c r="D77" s="21" t="s">
        <v>407</v>
      </c>
      <c r="E77" s="450"/>
      <c r="F77" s="452"/>
      <c r="G77" s="147"/>
      <c r="H77" s="147"/>
      <c r="I77" s="147"/>
      <c r="J77" s="753">
        <f t="shared" si="0"/>
      </c>
      <c r="K77" s="146"/>
      <c r="N77" s="111"/>
      <c r="O77" s="111"/>
      <c r="P77" s="119"/>
      <c r="S77" s="111"/>
      <c r="T77" s="111"/>
      <c r="V77" s="111"/>
      <c r="W77" s="111"/>
    </row>
    <row r="78" spans="1:25" ht="15.75">
      <c r="A78" s="111">
        <v>280</v>
      </c>
      <c r="B78" s="7"/>
      <c r="C78" s="8">
        <v>2403</v>
      </c>
      <c r="D78" s="19" t="s">
        <v>408</v>
      </c>
      <c r="E78" s="469"/>
      <c r="F78" s="152"/>
      <c r="G78" s="677"/>
      <c r="H78" s="677"/>
      <c r="I78" s="677"/>
      <c r="J78" s="753">
        <f t="shared" si="0"/>
      </c>
      <c r="K78" s="146"/>
      <c r="N78" s="111"/>
      <c r="O78" s="111"/>
      <c r="P78" s="119"/>
      <c r="S78" s="111"/>
      <c r="T78" s="111"/>
      <c r="V78" s="111"/>
      <c r="W78" s="111"/>
      <c r="Y78" s="149"/>
    </row>
    <row r="79" spans="1:23" ht="15.75">
      <c r="A79" s="111">
        <v>285</v>
      </c>
      <c r="B79" s="7"/>
      <c r="C79" s="8">
        <v>2404</v>
      </c>
      <c r="D79" s="10" t="s">
        <v>409</v>
      </c>
      <c r="E79" s="450"/>
      <c r="F79" s="452"/>
      <c r="G79" s="147"/>
      <c r="H79" s="677"/>
      <c r="I79" s="677"/>
      <c r="J79" s="753">
        <f t="shared" si="0"/>
      </c>
      <c r="K79" s="146"/>
      <c r="N79" s="111"/>
      <c r="O79" s="111"/>
      <c r="P79" s="119"/>
      <c r="S79" s="111"/>
      <c r="T79" s="111"/>
      <c r="V79" s="111"/>
      <c r="W79" s="111"/>
    </row>
    <row r="80" spans="1:23" ht="15.75">
      <c r="A80" s="111">
        <v>290</v>
      </c>
      <c r="B80" s="7"/>
      <c r="C80" s="8">
        <v>2405</v>
      </c>
      <c r="D80" s="19" t="s">
        <v>410</v>
      </c>
      <c r="E80" s="450"/>
      <c r="F80" s="452"/>
      <c r="G80" s="147"/>
      <c r="H80" s="147"/>
      <c r="I80" s="147"/>
      <c r="J80" s="753">
        <f t="shared" si="0"/>
      </c>
      <c r="K80" s="146"/>
      <c r="N80" s="111"/>
      <c r="O80" s="111"/>
      <c r="P80" s="119"/>
      <c r="S80" s="111"/>
      <c r="T80" s="111"/>
      <c r="V80" s="111"/>
      <c r="W80" s="111"/>
    </row>
    <row r="81" spans="1:23" ht="15.75">
      <c r="A81" s="111">
        <v>295</v>
      </c>
      <c r="B81" s="7"/>
      <c r="C81" s="8">
        <v>2406</v>
      </c>
      <c r="D81" s="19" t="s">
        <v>411</v>
      </c>
      <c r="E81" s="450"/>
      <c r="F81" s="452"/>
      <c r="G81" s="147"/>
      <c r="H81" s="147"/>
      <c r="I81" s="147"/>
      <c r="J81" s="753">
        <f t="shared" si="0"/>
      </c>
      <c r="K81" s="146"/>
      <c r="N81" s="111"/>
      <c r="O81" s="111"/>
      <c r="P81" s="119"/>
      <c r="S81" s="111"/>
      <c r="T81" s="111"/>
      <c r="V81" s="111"/>
      <c r="W81" s="111"/>
    </row>
    <row r="82" spans="1:23" ht="15.75">
      <c r="A82" s="111">
        <v>300</v>
      </c>
      <c r="B82" s="7"/>
      <c r="C82" s="8">
        <v>2407</v>
      </c>
      <c r="D82" s="19" t="s">
        <v>412</v>
      </c>
      <c r="E82" s="450"/>
      <c r="F82" s="452"/>
      <c r="G82" s="147"/>
      <c r="H82" s="147"/>
      <c r="I82" s="147"/>
      <c r="J82" s="753">
        <f t="shared" si="0"/>
      </c>
      <c r="K82" s="146"/>
      <c r="N82" s="111"/>
      <c r="O82" s="111"/>
      <c r="P82" s="119"/>
      <c r="S82" s="111"/>
      <c r="T82" s="111"/>
      <c r="V82" s="111"/>
      <c r="W82" s="111"/>
    </row>
    <row r="83" spans="1:23" ht="15.75">
      <c r="A83" s="111">
        <v>305</v>
      </c>
      <c r="B83" s="7"/>
      <c r="C83" s="8">
        <v>2408</v>
      </c>
      <c r="D83" s="19" t="s">
        <v>413</v>
      </c>
      <c r="E83" s="450"/>
      <c r="F83" s="452"/>
      <c r="G83" s="147"/>
      <c r="H83" s="147"/>
      <c r="I83" s="147"/>
      <c r="J83" s="753">
        <f t="shared" si="0"/>
      </c>
      <c r="K83" s="146"/>
      <c r="N83" s="111"/>
      <c r="O83" s="111"/>
      <c r="P83" s="119"/>
      <c r="S83" s="111"/>
      <c r="T83" s="111"/>
      <c r="V83" s="111"/>
      <c r="W83" s="111"/>
    </row>
    <row r="84" spans="1:23" ht="15.75">
      <c r="A84" s="111">
        <v>310</v>
      </c>
      <c r="B84" s="7"/>
      <c r="C84" s="8">
        <v>2409</v>
      </c>
      <c r="D84" s="19" t="s">
        <v>414</v>
      </c>
      <c r="E84" s="450"/>
      <c r="F84" s="452"/>
      <c r="G84" s="147"/>
      <c r="H84" s="147"/>
      <c r="I84" s="147"/>
      <c r="J84" s="753">
        <f t="shared" si="0"/>
      </c>
      <c r="K84" s="146"/>
      <c r="N84" s="111"/>
      <c r="O84" s="111"/>
      <c r="P84" s="119"/>
      <c r="S84" s="111"/>
      <c r="T84" s="111"/>
      <c r="V84" s="111"/>
      <c r="W84" s="111"/>
    </row>
    <row r="85" spans="1:23" ht="15.75">
      <c r="A85" s="111">
        <v>315</v>
      </c>
      <c r="B85" s="7"/>
      <c r="C85" s="8">
        <v>2410</v>
      </c>
      <c r="D85" s="19" t="s">
        <v>415</v>
      </c>
      <c r="E85" s="450"/>
      <c r="F85" s="452"/>
      <c r="G85" s="147"/>
      <c r="H85" s="147"/>
      <c r="I85" s="147"/>
      <c r="J85" s="753">
        <f t="shared" si="0"/>
      </c>
      <c r="K85" s="146"/>
      <c r="N85" s="111"/>
      <c r="O85" s="111"/>
      <c r="P85" s="119"/>
      <c r="S85" s="111"/>
      <c r="T85" s="111"/>
      <c r="V85" s="111"/>
      <c r="W85" s="111"/>
    </row>
    <row r="86" spans="1:23" ht="15.75">
      <c r="A86" s="111">
        <v>325</v>
      </c>
      <c r="B86" s="7"/>
      <c r="C86" s="8">
        <v>2412</v>
      </c>
      <c r="D86" s="10" t="s">
        <v>416</v>
      </c>
      <c r="E86" s="469"/>
      <c r="F86" s="152"/>
      <c r="G86" s="677"/>
      <c r="H86" s="677"/>
      <c r="I86" s="677"/>
      <c r="J86" s="753">
        <f t="shared" si="0"/>
      </c>
      <c r="K86" s="146"/>
      <c r="N86" s="111"/>
      <c r="O86" s="111"/>
      <c r="P86" s="119"/>
      <c r="S86" s="111"/>
      <c r="T86" s="111"/>
      <c r="V86" s="111"/>
      <c r="W86" s="111"/>
    </row>
    <row r="87" spans="1:23" ht="15.75">
      <c r="A87" s="111">
        <v>330</v>
      </c>
      <c r="B87" s="7"/>
      <c r="C87" s="8">
        <v>2413</v>
      </c>
      <c r="D87" s="19" t="s">
        <v>417</v>
      </c>
      <c r="E87" s="450"/>
      <c r="F87" s="452"/>
      <c r="G87" s="147"/>
      <c r="H87" s="147"/>
      <c r="I87" s="147"/>
      <c r="J87" s="753">
        <f aca="true" t="shared" si="1" ref="J87:J149">(IF($E87&lt;&gt;0,$J$2,IF($I87&lt;&gt;0,$J$2,"")))</f>
      </c>
      <c r="K87" s="146"/>
      <c r="N87" s="111"/>
      <c r="O87" s="111"/>
      <c r="P87" s="119"/>
      <c r="S87" s="111"/>
      <c r="T87" s="111"/>
      <c r="V87" s="111"/>
      <c r="W87" s="111"/>
    </row>
    <row r="88" spans="1:23" ht="31.5">
      <c r="A88" s="161">
        <v>335</v>
      </c>
      <c r="B88" s="7"/>
      <c r="C88" s="8">
        <v>2415</v>
      </c>
      <c r="D88" s="10" t="s">
        <v>418</v>
      </c>
      <c r="E88" s="469"/>
      <c r="F88" s="152"/>
      <c r="G88" s="677"/>
      <c r="H88" s="677"/>
      <c r="I88" s="677"/>
      <c r="J88" s="753">
        <f t="shared" si="1"/>
      </c>
      <c r="K88" s="146"/>
      <c r="N88" s="111"/>
      <c r="O88" s="111"/>
      <c r="P88" s="119"/>
      <c r="S88" s="111"/>
      <c r="T88" s="111"/>
      <c r="V88" s="111"/>
      <c r="W88" s="111"/>
    </row>
    <row r="89" spans="1:23" ht="31.5">
      <c r="A89" s="162">
        <v>340</v>
      </c>
      <c r="B89" s="25"/>
      <c r="C89" s="8">
        <v>2418</v>
      </c>
      <c r="D89" s="26" t="s">
        <v>419</v>
      </c>
      <c r="E89" s="469"/>
      <c r="F89" s="152"/>
      <c r="G89" s="677"/>
      <c r="H89" s="677"/>
      <c r="I89" s="677"/>
      <c r="J89" s="753">
        <f t="shared" si="1"/>
      </c>
      <c r="K89" s="146"/>
      <c r="N89" s="111"/>
      <c r="O89" s="111"/>
      <c r="P89" s="119"/>
      <c r="S89" s="111"/>
      <c r="T89" s="111"/>
      <c r="V89" s="111"/>
      <c r="W89" s="111"/>
    </row>
    <row r="90" spans="1:23" ht="15.75">
      <c r="A90" s="162">
        <v>345</v>
      </c>
      <c r="B90" s="27"/>
      <c r="C90" s="14">
        <v>2419</v>
      </c>
      <c r="D90" s="20" t="s">
        <v>420</v>
      </c>
      <c r="E90" s="450"/>
      <c r="F90" s="452"/>
      <c r="G90" s="147"/>
      <c r="H90" s="147"/>
      <c r="I90" s="147"/>
      <c r="J90" s="753">
        <f t="shared" si="1"/>
      </c>
      <c r="K90" s="146"/>
      <c r="N90" s="111"/>
      <c r="O90" s="111"/>
      <c r="P90" s="119"/>
      <c r="S90" s="111"/>
      <c r="T90" s="111"/>
      <c r="V90" s="111"/>
      <c r="W90" s="111"/>
    </row>
    <row r="91" spans="1:25" s="149" customFormat="1" ht="15.75">
      <c r="A91" s="163">
        <v>350</v>
      </c>
      <c r="B91" s="28">
        <v>2500</v>
      </c>
      <c r="C91" s="843" t="s">
        <v>421</v>
      </c>
      <c r="D91" s="843"/>
      <c r="E91" s="470">
        <f>SUM(E92:E93)</f>
        <v>0</v>
      </c>
      <c r="F91" s="239">
        <f>SUM(F92:F93)</f>
        <v>0</v>
      </c>
      <c r="G91" s="154">
        <f>SUM(G92:G93)</f>
        <v>0</v>
      </c>
      <c r="H91" s="154">
        <f>SUM(H92:H93)</f>
        <v>0</v>
      </c>
      <c r="I91" s="154">
        <f>SUM(I92:I93)</f>
        <v>0</v>
      </c>
      <c r="J91" s="753">
        <f t="shared" si="1"/>
      </c>
      <c r="K91" s="146"/>
      <c r="P91" s="119"/>
      <c r="Y91" s="111"/>
    </row>
    <row r="92" spans="1:23" ht="15.75">
      <c r="A92" s="162">
        <v>355</v>
      </c>
      <c r="B92" s="25"/>
      <c r="C92" s="18">
        <v>2501</v>
      </c>
      <c r="D92" s="457" t="s">
        <v>422</v>
      </c>
      <c r="E92" s="469"/>
      <c r="F92" s="152"/>
      <c r="G92" s="677"/>
      <c r="H92" s="677"/>
      <c r="I92" s="677"/>
      <c r="J92" s="753">
        <f t="shared" si="1"/>
      </c>
      <c r="K92" s="146"/>
      <c r="N92" s="111"/>
      <c r="O92" s="111"/>
      <c r="P92" s="119"/>
      <c r="S92" s="111"/>
      <c r="T92" s="111"/>
      <c r="V92" s="111"/>
      <c r="W92" s="111"/>
    </row>
    <row r="93" spans="1:25" ht="15.75">
      <c r="A93" s="162">
        <v>356</v>
      </c>
      <c r="B93" s="27"/>
      <c r="C93" s="14">
        <v>2502</v>
      </c>
      <c r="D93" s="458" t="s">
        <v>423</v>
      </c>
      <c r="E93" s="469"/>
      <c r="F93" s="152"/>
      <c r="G93" s="677"/>
      <c r="H93" s="677"/>
      <c r="I93" s="677"/>
      <c r="J93" s="753">
        <f t="shared" si="1"/>
      </c>
      <c r="K93" s="146"/>
      <c r="N93" s="111"/>
      <c r="O93" s="111"/>
      <c r="P93" s="119"/>
      <c r="S93" s="111"/>
      <c r="T93" s="111"/>
      <c r="V93" s="111"/>
      <c r="W93" s="111"/>
      <c r="Y93" s="149"/>
    </row>
    <row r="94" spans="1:25" s="149" customFormat="1" ht="15.75">
      <c r="A94" s="164">
        <v>360</v>
      </c>
      <c r="B94" s="11">
        <v>2600</v>
      </c>
      <c r="C94" s="898" t="s">
        <v>424</v>
      </c>
      <c r="D94" s="898"/>
      <c r="E94" s="470"/>
      <c r="F94" s="239"/>
      <c r="G94" s="154"/>
      <c r="H94" s="154"/>
      <c r="I94" s="154"/>
      <c r="J94" s="753">
        <f t="shared" si="1"/>
      </c>
      <c r="K94" s="146"/>
      <c r="P94" s="119"/>
      <c r="Y94" s="111"/>
    </row>
    <row r="95" spans="1:25" s="149" customFormat="1" ht="15.75">
      <c r="A95" s="164">
        <v>370</v>
      </c>
      <c r="B95" s="11">
        <v>2700</v>
      </c>
      <c r="C95" s="855" t="s">
        <v>425</v>
      </c>
      <c r="D95" s="855"/>
      <c r="E95" s="470">
        <f>SUM(E96:E108)</f>
        <v>0</v>
      </c>
      <c r="F95" s="239">
        <f>SUM(F96:F108)</f>
        <v>0</v>
      </c>
      <c r="G95" s="154">
        <f>SUM(G96:G108)</f>
        <v>0</v>
      </c>
      <c r="H95" s="154">
        <f>SUM(H96:H108)</f>
        <v>0</v>
      </c>
      <c r="I95" s="154">
        <f>SUM(I96:I108)</f>
        <v>0</v>
      </c>
      <c r="J95" s="753">
        <f t="shared" si="1"/>
      </c>
      <c r="K95" s="146"/>
      <c r="P95" s="119"/>
      <c r="Y95" s="111"/>
    </row>
    <row r="96" spans="1:25" ht="15.75">
      <c r="A96" s="165">
        <v>375</v>
      </c>
      <c r="B96" s="7"/>
      <c r="C96" s="18">
        <v>2701</v>
      </c>
      <c r="D96" s="9" t="s">
        <v>426</v>
      </c>
      <c r="E96" s="450"/>
      <c r="F96" s="452"/>
      <c r="G96" s="147"/>
      <c r="H96" s="147"/>
      <c r="I96" s="147"/>
      <c r="J96" s="753">
        <f t="shared" si="1"/>
      </c>
      <c r="K96" s="146"/>
      <c r="N96" s="111"/>
      <c r="O96" s="111"/>
      <c r="P96" s="119"/>
      <c r="S96" s="111"/>
      <c r="T96" s="111"/>
      <c r="V96" s="111"/>
      <c r="W96" s="111"/>
      <c r="Y96" s="149"/>
    </row>
    <row r="97" spans="1:25" ht="15.75">
      <c r="A97" s="165">
        <v>380</v>
      </c>
      <c r="B97" s="7"/>
      <c r="C97" s="8" t="s">
        <v>427</v>
      </c>
      <c r="D97" s="10" t="s">
        <v>428</v>
      </c>
      <c r="E97" s="450"/>
      <c r="F97" s="452"/>
      <c r="G97" s="147"/>
      <c r="H97" s="147"/>
      <c r="I97" s="147"/>
      <c r="J97" s="753">
        <f t="shared" si="1"/>
      </c>
      <c r="K97" s="146"/>
      <c r="N97" s="111"/>
      <c r="O97" s="111"/>
      <c r="P97" s="119"/>
      <c r="S97" s="111"/>
      <c r="T97" s="111"/>
      <c r="V97" s="111"/>
      <c r="W97" s="111"/>
      <c r="Y97" s="149"/>
    </row>
    <row r="98" spans="1:23" ht="15.75">
      <c r="A98" s="165">
        <v>385</v>
      </c>
      <c r="B98" s="7"/>
      <c r="C98" s="8" t="s">
        <v>429</v>
      </c>
      <c r="D98" s="10" t="s">
        <v>430</v>
      </c>
      <c r="E98" s="450"/>
      <c r="F98" s="452"/>
      <c r="G98" s="147"/>
      <c r="H98" s="147"/>
      <c r="I98" s="147"/>
      <c r="J98" s="753">
        <f t="shared" si="1"/>
      </c>
      <c r="K98" s="146"/>
      <c r="N98" s="111"/>
      <c r="O98" s="111"/>
      <c r="P98" s="119"/>
      <c r="S98" s="111"/>
      <c r="T98" s="111"/>
      <c r="V98" s="111"/>
      <c r="W98" s="111"/>
    </row>
    <row r="99" spans="1:23" ht="31.5">
      <c r="A99" s="165">
        <v>390</v>
      </c>
      <c r="B99" s="29"/>
      <c r="C99" s="8">
        <v>2704</v>
      </c>
      <c r="D99" s="10" t="s">
        <v>431</v>
      </c>
      <c r="E99" s="450"/>
      <c r="F99" s="452"/>
      <c r="G99" s="147"/>
      <c r="H99" s="147"/>
      <c r="I99" s="147"/>
      <c r="J99" s="753">
        <f t="shared" si="1"/>
      </c>
      <c r="K99" s="146"/>
      <c r="N99" s="111"/>
      <c r="O99" s="111"/>
      <c r="P99" s="119"/>
      <c r="S99" s="111"/>
      <c r="T99" s="111"/>
      <c r="V99" s="111"/>
      <c r="W99" s="111"/>
    </row>
    <row r="100" spans="1:23" ht="22.5" customHeight="1">
      <c r="A100" s="165">
        <v>395</v>
      </c>
      <c r="B100" s="7"/>
      <c r="C100" s="8" t="s">
        <v>432</v>
      </c>
      <c r="D100" s="10" t="s">
        <v>433</v>
      </c>
      <c r="E100" s="450"/>
      <c r="F100" s="452"/>
      <c r="G100" s="147"/>
      <c r="H100" s="147"/>
      <c r="I100" s="147"/>
      <c r="J100" s="753">
        <f t="shared" si="1"/>
      </c>
      <c r="K100" s="146"/>
      <c r="N100" s="111"/>
      <c r="O100" s="111"/>
      <c r="P100" s="119"/>
      <c r="S100" s="111"/>
      <c r="T100" s="111"/>
      <c r="V100" s="111"/>
      <c r="W100" s="111"/>
    </row>
    <row r="101" spans="1:23" ht="15.75">
      <c r="A101" s="165">
        <v>400</v>
      </c>
      <c r="B101" s="12"/>
      <c r="C101" s="8">
        <v>2706</v>
      </c>
      <c r="D101" s="10" t="s">
        <v>434</v>
      </c>
      <c r="E101" s="450"/>
      <c r="F101" s="452"/>
      <c r="G101" s="147"/>
      <c r="H101" s="147"/>
      <c r="I101" s="147"/>
      <c r="J101" s="753">
        <f t="shared" si="1"/>
      </c>
      <c r="K101" s="146"/>
      <c r="N101" s="111"/>
      <c r="O101" s="111"/>
      <c r="P101" s="119"/>
      <c r="S101" s="111"/>
      <c r="T101" s="111"/>
      <c r="V101" s="111"/>
      <c r="W101" s="111"/>
    </row>
    <row r="102" spans="1:23" ht="15.75">
      <c r="A102" s="165">
        <v>405</v>
      </c>
      <c r="B102" s="7"/>
      <c r="C102" s="8" t="s">
        <v>435</v>
      </c>
      <c r="D102" s="10" t="s">
        <v>436</v>
      </c>
      <c r="E102" s="450"/>
      <c r="F102" s="452"/>
      <c r="G102" s="147"/>
      <c r="H102" s="147"/>
      <c r="I102" s="147"/>
      <c r="J102" s="753">
        <f t="shared" si="1"/>
      </c>
      <c r="K102" s="146"/>
      <c r="N102" s="111"/>
      <c r="O102" s="111"/>
      <c r="P102" s="119"/>
      <c r="S102" s="111"/>
      <c r="T102" s="111"/>
      <c r="V102" s="111"/>
      <c r="W102" s="111"/>
    </row>
    <row r="103" spans="1:23" ht="15.75">
      <c r="A103" s="165">
        <v>410</v>
      </c>
      <c r="B103" s="12"/>
      <c r="C103" s="8" t="s">
        <v>437</v>
      </c>
      <c r="D103" s="10" t="s">
        <v>438</v>
      </c>
      <c r="E103" s="450"/>
      <c r="F103" s="452"/>
      <c r="G103" s="147"/>
      <c r="H103" s="147"/>
      <c r="I103" s="147"/>
      <c r="J103" s="753">
        <f t="shared" si="1"/>
      </c>
      <c r="K103" s="146"/>
      <c r="N103" s="111"/>
      <c r="O103" s="111"/>
      <c r="P103" s="119"/>
      <c r="S103" s="111"/>
      <c r="T103" s="111"/>
      <c r="V103" s="111"/>
      <c r="W103" s="111"/>
    </row>
    <row r="104" spans="1:23" ht="15.75">
      <c r="A104" s="165">
        <v>420</v>
      </c>
      <c r="B104" s="7"/>
      <c r="C104" s="8" t="s">
        <v>439</v>
      </c>
      <c r="D104" s="10" t="s">
        <v>440</v>
      </c>
      <c r="E104" s="450"/>
      <c r="F104" s="452"/>
      <c r="G104" s="147"/>
      <c r="H104" s="147"/>
      <c r="I104" s="147"/>
      <c r="J104" s="753">
        <f t="shared" si="1"/>
      </c>
      <c r="K104" s="146"/>
      <c r="N104" s="111"/>
      <c r="O104" s="111"/>
      <c r="P104" s="119"/>
      <c r="S104" s="111"/>
      <c r="T104" s="111"/>
      <c r="V104" s="111"/>
      <c r="W104" s="111"/>
    </row>
    <row r="105" spans="1:23" ht="15.75">
      <c r="A105" s="165">
        <v>425</v>
      </c>
      <c r="B105" s="7"/>
      <c r="C105" s="8" t="s">
        <v>441</v>
      </c>
      <c r="D105" s="10" t="s">
        <v>442</v>
      </c>
      <c r="E105" s="450"/>
      <c r="F105" s="452"/>
      <c r="G105" s="147"/>
      <c r="H105" s="147"/>
      <c r="I105" s="147"/>
      <c r="J105" s="753">
        <f t="shared" si="1"/>
      </c>
      <c r="K105" s="146"/>
      <c r="N105" s="111"/>
      <c r="O105" s="111"/>
      <c r="P105" s="119"/>
      <c r="S105" s="111"/>
      <c r="T105" s="111"/>
      <c r="V105" s="111"/>
      <c r="W105" s="111"/>
    </row>
    <row r="106" spans="1:23" ht="15.75">
      <c r="A106" s="165">
        <v>430</v>
      </c>
      <c r="B106" s="7"/>
      <c r="C106" s="8" t="s">
        <v>443</v>
      </c>
      <c r="D106" s="10" t="s">
        <v>444</v>
      </c>
      <c r="E106" s="450"/>
      <c r="F106" s="452"/>
      <c r="G106" s="147"/>
      <c r="H106" s="147"/>
      <c r="I106" s="147"/>
      <c r="J106" s="753">
        <f t="shared" si="1"/>
      </c>
      <c r="K106" s="146"/>
      <c r="N106" s="111"/>
      <c r="O106" s="111"/>
      <c r="P106" s="119"/>
      <c r="S106" s="111"/>
      <c r="T106" s="111"/>
      <c r="V106" s="111"/>
      <c r="W106" s="111"/>
    </row>
    <row r="107" spans="1:23" ht="15.75">
      <c r="A107" s="166">
        <v>436</v>
      </c>
      <c r="B107" s="7"/>
      <c r="C107" s="8" t="s">
        <v>445</v>
      </c>
      <c r="D107" s="30" t="s">
        <v>446</v>
      </c>
      <c r="E107" s="450"/>
      <c r="F107" s="452"/>
      <c r="G107" s="147"/>
      <c r="H107" s="147"/>
      <c r="I107" s="147"/>
      <c r="J107" s="753">
        <f t="shared" si="1"/>
      </c>
      <c r="K107" s="146"/>
      <c r="N107" s="111"/>
      <c r="O107" s="111"/>
      <c r="P107" s="119"/>
      <c r="S107" s="111"/>
      <c r="T107" s="111"/>
      <c r="V107" s="111"/>
      <c r="W107" s="111"/>
    </row>
    <row r="108" spans="1:23" ht="15.75">
      <c r="A108" s="165">
        <v>440</v>
      </c>
      <c r="B108" s="7"/>
      <c r="C108" s="14" t="s">
        <v>447</v>
      </c>
      <c r="D108" s="31" t="s">
        <v>448</v>
      </c>
      <c r="E108" s="450"/>
      <c r="F108" s="452"/>
      <c r="G108" s="147"/>
      <c r="H108" s="147"/>
      <c r="I108" s="147"/>
      <c r="J108" s="753">
        <f t="shared" si="1"/>
      </c>
      <c r="K108" s="146"/>
      <c r="N108" s="111"/>
      <c r="O108" s="111"/>
      <c r="P108" s="119"/>
      <c r="S108" s="111"/>
      <c r="T108" s="111"/>
      <c r="V108" s="111"/>
      <c r="W108" s="111"/>
    </row>
    <row r="109" spans="1:25" s="149" customFormat="1" ht="15.75">
      <c r="A109" s="164">
        <v>445</v>
      </c>
      <c r="B109" s="11">
        <v>2800</v>
      </c>
      <c r="C109" s="856" t="s">
        <v>449</v>
      </c>
      <c r="D109" s="856"/>
      <c r="E109" s="470">
        <f>+E110+E111</f>
        <v>0</v>
      </c>
      <c r="F109" s="239">
        <f>+F110+F111</f>
        <v>0</v>
      </c>
      <c r="G109" s="154">
        <f>+G110+G111</f>
        <v>0</v>
      </c>
      <c r="H109" s="154">
        <f>+H110+H111</f>
        <v>0</v>
      </c>
      <c r="I109" s="154">
        <f>+I110+I111</f>
        <v>0</v>
      </c>
      <c r="J109" s="753">
        <f t="shared" si="1"/>
      </c>
      <c r="K109" s="146"/>
      <c r="P109" s="119"/>
      <c r="Y109" s="111"/>
    </row>
    <row r="110" spans="1:23" ht="32.25" customHeight="1">
      <c r="A110" s="165">
        <v>450</v>
      </c>
      <c r="B110" s="7"/>
      <c r="C110" s="8">
        <v>2801</v>
      </c>
      <c r="D110" s="21" t="s">
        <v>450</v>
      </c>
      <c r="E110" s="450"/>
      <c r="F110" s="452"/>
      <c r="G110" s="147"/>
      <c r="H110" s="677"/>
      <c r="I110" s="677"/>
      <c r="J110" s="753">
        <f t="shared" si="1"/>
      </c>
      <c r="K110" s="146"/>
      <c r="N110" s="111"/>
      <c r="O110" s="111"/>
      <c r="P110" s="119"/>
      <c r="S110" s="111"/>
      <c r="T110" s="111"/>
      <c r="V110" s="111"/>
      <c r="W110" s="111"/>
    </row>
    <row r="111" spans="1:25" ht="23.25" customHeight="1">
      <c r="A111" s="165">
        <v>455</v>
      </c>
      <c r="B111" s="7"/>
      <c r="C111" s="14">
        <v>2802</v>
      </c>
      <c r="D111" s="22" t="s">
        <v>451</v>
      </c>
      <c r="E111" s="450"/>
      <c r="F111" s="452"/>
      <c r="G111" s="147"/>
      <c r="H111" s="677"/>
      <c r="I111" s="677"/>
      <c r="J111" s="753">
        <f t="shared" si="1"/>
      </c>
      <c r="K111" s="146"/>
      <c r="N111" s="111"/>
      <c r="O111" s="111"/>
      <c r="P111" s="119"/>
      <c r="S111" s="111"/>
      <c r="T111" s="111"/>
      <c r="V111" s="111"/>
      <c r="W111" s="111"/>
      <c r="Y111" s="149"/>
    </row>
    <row r="112" spans="1:23" ht="15.75">
      <c r="A112" s="165">
        <v>466</v>
      </c>
      <c r="B112" s="7"/>
      <c r="C112" s="32"/>
      <c r="D112" s="17" t="s">
        <v>452</v>
      </c>
      <c r="E112" s="783"/>
      <c r="F112" s="783"/>
      <c r="G112" s="151"/>
      <c r="H112" s="151"/>
      <c r="I112" s="151"/>
      <c r="J112" s="753">
        <f t="shared" si="1"/>
      </c>
      <c r="K112" s="146"/>
      <c r="N112" s="111"/>
      <c r="O112" s="111"/>
      <c r="P112" s="119"/>
      <c r="S112" s="111"/>
      <c r="T112" s="111"/>
      <c r="V112" s="111"/>
      <c r="W112" s="111"/>
    </row>
    <row r="113" spans="1:25" s="149" customFormat="1" ht="15.75">
      <c r="A113" s="164">
        <v>470</v>
      </c>
      <c r="B113" s="11">
        <v>3600</v>
      </c>
      <c r="C113" s="855" t="s">
        <v>453</v>
      </c>
      <c r="D113" s="855"/>
      <c r="E113" s="470">
        <f>SUM(E114:E118)</f>
        <v>0</v>
      </c>
      <c r="F113" s="239">
        <f>SUM(F114:F118)</f>
        <v>0</v>
      </c>
      <c r="G113" s="154">
        <f>SUM(G114:G118)</f>
        <v>0</v>
      </c>
      <c r="H113" s="154">
        <f>SUM(H114:H118)</f>
        <v>0</v>
      </c>
      <c r="I113" s="154">
        <f>SUM(I114:I118)</f>
        <v>0</v>
      </c>
      <c r="J113" s="753">
        <f t="shared" si="1"/>
      </c>
      <c r="K113" s="146"/>
      <c r="P113" s="119"/>
      <c r="Y113" s="111"/>
    </row>
    <row r="114" spans="1:23" ht="23.25" customHeight="1">
      <c r="A114" s="165">
        <v>475</v>
      </c>
      <c r="B114" s="7"/>
      <c r="C114" s="8">
        <v>3601</v>
      </c>
      <c r="D114" s="21" t="s">
        <v>454</v>
      </c>
      <c r="E114" s="450"/>
      <c r="F114" s="452"/>
      <c r="G114" s="147"/>
      <c r="H114" s="147"/>
      <c r="I114" s="147"/>
      <c r="J114" s="753">
        <f t="shared" si="1"/>
      </c>
      <c r="K114" s="146"/>
      <c r="N114" s="111"/>
      <c r="O114" s="111"/>
      <c r="P114" s="119"/>
      <c r="S114" s="111"/>
      <c r="T114" s="111"/>
      <c r="V114" s="111"/>
      <c r="W114" s="111"/>
    </row>
    <row r="115" spans="1:25" ht="15.75">
      <c r="A115" s="165">
        <v>480</v>
      </c>
      <c r="B115" s="7"/>
      <c r="C115" s="8">
        <v>3611</v>
      </c>
      <c r="D115" s="10" t="s">
        <v>455</v>
      </c>
      <c r="E115" s="450"/>
      <c r="F115" s="452"/>
      <c r="G115" s="147"/>
      <c r="H115" s="147"/>
      <c r="I115" s="147"/>
      <c r="J115" s="753">
        <f t="shared" si="1"/>
      </c>
      <c r="K115" s="146"/>
      <c r="N115" s="111"/>
      <c r="O115" s="111"/>
      <c r="P115" s="119"/>
      <c r="S115" s="111"/>
      <c r="T115" s="111"/>
      <c r="V115" s="111"/>
      <c r="W115" s="111"/>
      <c r="Y115" s="149"/>
    </row>
    <row r="116" spans="1:23" ht="15.75">
      <c r="A116" s="165">
        <v>485</v>
      </c>
      <c r="B116" s="7"/>
      <c r="C116" s="8">
        <v>3612</v>
      </c>
      <c r="D116" s="10" t="s">
        <v>456</v>
      </c>
      <c r="E116" s="450"/>
      <c r="F116" s="452"/>
      <c r="G116" s="147"/>
      <c r="H116" s="147"/>
      <c r="I116" s="147"/>
      <c r="J116" s="753">
        <f t="shared" si="1"/>
      </c>
      <c r="K116" s="146"/>
      <c r="N116" s="111"/>
      <c r="O116" s="111"/>
      <c r="P116" s="119"/>
      <c r="S116" s="111"/>
      <c r="T116" s="111"/>
      <c r="V116" s="111"/>
      <c r="W116" s="111"/>
    </row>
    <row r="117" spans="1:25" s="155" customFormat="1" ht="15.75">
      <c r="A117" s="167"/>
      <c r="B117" s="7"/>
      <c r="C117" s="8">
        <v>3618</v>
      </c>
      <c r="D117" s="10" t="s">
        <v>19</v>
      </c>
      <c r="E117" s="455"/>
      <c r="F117" s="454"/>
      <c r="G117" s="157"/>
      <c r="H117" s="157"/>
      <c r="I117" s="157"/>
      <c r="J117" s="753">
        <f t="shared" si="1"/>
      </c>
      <c r="K117" s="146"/>
      <c r="P117" s="119"/>
      <c r="Y117" s="111"/>
    </row>
    <row r="118" spans="1:23" ht="15.75">
      <c r="A118" s="165">
        <v>490</v>
      </c>
      <c r="B118" s="7"/>
      <c r="C118" s="8">
        <v>3619</v>
      </c>
      <c r="D118" s="31" t="s">
        <v>457</v>
      </c>
      <c r="E118" s="450"/>
      <c r="F118" s="452"/>
      <c r="G118" s="147"/>
      <c r="H118" s="147"/>
      <c r="I118" s="147"/>
      <c r="J118" s="753">
        <f t="shared" si="1"/>
      </c>
      <c r="K118" s="146"/>
      <c r="N118" s="111"/>
      <c r="O118" s="111"/>
      <c r="P118" s="119"/>
      <c r="S118" s="111"/>
      <c r="T118" s="111"/>
      <c r="V118" s="111"/>
      <c r="W118" s="111"/>
    </row>
    <row r="119" spans="1:25" s="149" customFormat="1" ht="15.75">
      <c r="A119" s="164">
        <v>495</v>
      </c>
      <c r="B119" s="11">
        <v>3700</v>
      </c>
      <c r="C119" s="856" t="s">
        <v>458</v>
      </c>
      <c r="D119" s="856"/>
      <c r="E119" s="470">
        <f>SUM(E120:E122)</f>
        <v>0</v>
      </c>
      <c r="F119" s="239">
        <f>SUM(F120:F122)</f>
        <v>0</v>
      </c>
      <c r="G119" s="154">
        <f>SUM(G120:G122)</f>
        <v>0</v>
      </c>
      <c r="H119" s="154">
        <f>SUM(H120:H122)</f>
        <v>0</v>
      </c>
      <c r="I119" s="154">
        <f>SUM(I120:I122)</f>
        <v>0</v>
      </c>
      <c r="J119" s="753">
        <f t="shared" si="1"/>
      </c>
      <c r="K119" s="146"/>
      <c r="P119" s="119"/>
      <c r="Y119" s="155"/>
    </row>
    <row r="120" spans="1:23" ht="15.75">
      <c r="A120" s="165">
        <v>500</v>
      </c>
      <c r="B120" s="7"/>
      <c r="C120" s="8">
        <v>3701</v>
      </c>
      <c r="D120" s="9" t="s">
        <v>459</v>
      </c>
      <c r="E120" s="450"/>
      <c r="F120" s="452"/>
      <c r="G120" s="147"/>
      <c r="H120" s="147"/>
      <c r="I120" s="147"/>
      <c r="J120" s="753">
        <f t="shared" si="1"/>
      </c>
      <c r="K120" s="146"/>
      <c r="N120" s="111"/>
      <c r="O120" s="111"/>
      <c r="P120" s="119"/>
      <c r="S120" s="111"/>
      <c r="T120" s="111"/>
      <c r="V120" s="111"/>
      <c r="W120" s="111"/>
    </row>
    <row r="121" spans="1:25" ht="30">
      <c r="A121" s="165">
        <v>505</v>
      </c>
      <c r="B121" s="7"/>
      <c r="C121" s="8">
        <v>3702</v>
      </c>
      <c r="D121" s="10" t="s">
        <v>460</v>
      </c>
      <c r="E121" s="450"/>
      <c r="F121" s="452"/>
      <c r="G121" s="147"/>
      <c r="H121" s="147"/>
      <c r="I121" s="147"/>
      <c r="J121" s="753">
        <f t="shared" si="1"/>
      </c>
      <c r="K121" s="146"/>
      <c r="N121" s="111"/>
      <c r="O121" s="111"/>
      <c r="P121" s="119"/>
      <c r="S121" s="111"/>
      <c r="T121" s="111"/>
      <c r="V121" s="111"/>
      <c r="W121" s="111"/>
      <c r="Y121" s="149"/>
    </row>
    <row r="122" spans="1:23" ht="15.75">
      <c r="A122" s="165">
        <v>510</v>
      </c>
      <c r="B122" s="7"/>
      <c r="C122" s="14">
        <v>3709</v>
      </c>
      <c r="D122" s="20" t="s">
        <v>461</v>
      </c>
      <c r="E122" s="450"/>
      <c r="F122" s="452"/>
      <c r="G122" s="147"/>
      <c r="H122" s="147"/>
      <c r="I122" s="147"/>
      <c r="J122" s="753">
        <f t="shared" si="1"/>
      </c>
      <c r="K122" s="146"/>
      <c r="N122" s="111"/>
      <c r="O122" s="111"/>
      <c r="P122" s="119"/>
      <c r="S122" s="111"/>
      <c r="T122" s="111"/>
      <c r="V122" s="111"/>
      <c r="W122" s="111"/>
    </row>
    <row r="123" spans="1:23" ht="15.75">
      <c r="A123" s="165">
        <v>511</v>
      </c>
      <c r="B123" s="15"/>
      <c r="C123" s="33"/>
      <c r="D123" s="34" t="s">
        <v>462</v>
      </c>
      <c r="E123" s="151"/>
      <c r="F123" s="151"/>
      <c r="G123" s="151"/>
      <c r="H123" s="151"/>
      <c r="I123" s="151"/>
      <c r="J123" s="753">
        <f t="shared" si="1"/>
      </c>
      <c r="K123" s="146"/>
      <c r="N123" s="111"/>
      <c r="O123" s="111"/>
      <c r="P123" s="119"/>
      <c r="S123" s="111"/>
      <c r="T123" s="111"/>
      <c r="V123" s="111"/>
      <c r="W123" s="111"/>
    </row>
    <row r="124" spans="1:25" s="170" customFormat="1" ht="15.75">
      <c r="A124" s="168">
        <v>515</v>
      </c>
      <c r="B124" s="11">
        <v>4000</v>
      </c>
      <c r="C124" s="35" t="s">
        <v>463</v>
      </c>
      <c r="D124" s="35"/>
      <c r="E124" s="451">
        <f>SUM(E125:E134)</f>
        <v>0</v>
      </c>
      <c r="F124" s="460">
        <f>SUM(F125:F134)</f>
        <v>0</v>
      </c>
      <c r="G124" s="150">
        <f>SUM(G125:G134)</f>
        <v>0</v>
      </c>
      <c r="H124" s="150">
        <f>SUM(H125:H134)</f>
        <v>0</v>
      </c>
      <c r="I124" s="150">
        <f>SUM(I125:I134)</f>
        <v>0</v>
      </c>
      <c r="J124" s="753">
        <f t="shared" si="1"/>
      </c>
      <c r="K124" s="146"/>
      <c r="L124" s="169"/>
      <c r="M124" s="169"/>
      <c r="N124" s="169"/>
      <c r="O124" s="169"/>
      <c r="P124" s="119"/>
      <c r="W124" s="111"/>
      <c r="X124" s="111"/>
      <c r="Y124" s="111"/>
    </row>
    <row r="125" spans="1:25" s="173" customFormat="1" ht="15.75" customHeight="1">
      <c r="A125" s="171">
        <v>516</v>
      </c>
      <c r="B125" s="7"/>
      <c r="C125" s="8">
        <v>4021</v>
      </c>
      <c r="D125" s="173" t="s">
        <v>464</v>
      </c>
      <c r="E125" s="450"/>
      <c r="F125" s="452"/>
      <c r="G125" s="147"/>
      <c r="H125" s="147"/>
      <c r="I125" s="147"/>
      <c r="J125" s="753">
        <f t="shared" si="1"/>
      </c>
      <c r="K125" s="146"/>
      <c r="L125" s="172"/>
      <c r="M125" s="172"/>
      <c r="N125" s="172"/>
      <c r="O125" s="172"/>
      <c r="P125" s="119"/>
      <c r="W125" s="111"/>
      <c r="X125" s="111"/>
      <c r="Y125" s="111"/>
    </row>
    <row r="126" spans="1:25" s="173" customFormat="1" ht="15.75" customHeight="1">
      <c r="A126" s="171">
        <v>517</v>
      </c>
      <c r="B126" s="7"/>
      <c r="C126" s="8">
        <v>4022</v>
      </c>
      <c r="D126" s="173" t="s">
        <v>465</v>
      </c>
      <c r="E126" s="450"/>
      <c r="F126" s="452"/>
      <c r="G126" s="147"/>
      <c r="H126" s="147"/>
      <c r="I126" s="147"/>
      <c r="J126" s="753">
        <f t="shared" si="1"/>
      </c>
      <c r="K126" s="146"/>
      <c r="L126" s="172"/>
      <c r="M126" s="172"/>
      <c r="N126" s="172"/>
      <c r="O126" s="172"/>
      <c r="P126" s="119"/>
      <c r="W126" s="111"/>
      <c r="X126" s="111"/>
      <c r="Y126" s="170"/>
    </row>
    <row r="127" spans="1:16" s="173" customFormat="1" ht="15.75" customHeight="1">
      <c r="A127" s="171">
        <v>518</v>
      </c>
      <c r="B127" s="7"/>
      <c r="C127" s="8">
        <v>4023</v>
      </c>
      <c r="D127" s="173" t="s">
        <v>466</v>
      </c>
      <c r="E127" s="450"/>
      <c r="F127" s="452"/>
      <c r="G127" s="147"/>
      <c r="H127" s="147"/>
      <c r="I127" s="147"/>
      <c r="J127" s="753">
        <f t="shared" si="1"/>
      </c>
      <c r="K127" s="146"/>
      <c r="L127" s="172"/>
      <c r="M127" s="172"/>
      <c r="N127" s="172"/>
      <c r="O127" s="172"/>
      <c r="P127" s="119"/>
    </row>
    <row r="128" spans="1:16" s="173" customFormat="1" ht="15.75" customHeight="1">
      <c r="A128" s="171">
        <v>519</v>
      </c>
      <c r="B128" s="7"/>
      <c r="C128" s="8">
        <v>4024</v>
      </c>
      <c r="D128" s="173" t="s">
        <v>467</v>
      </c>
      <c r="E128" s="450"/>
      <c r="F128" s="452"/>
      <c r="G128" s="147"/>
      <c r="H128" s="147"/>
      <c r="I128" s="147"/>
      <c r="J128" s="753">
        <f t="shared" si="1"/>
      </c>
      <c r="K128" s="146"/>
      <c r="L128" s="172"/>
      <c r="M128" s="172"/>
      <c r="N128" s="172"/>
      <c r="O128" s="172"/>
      <c r="P128" s="119"/>
    </row>
    <row r="129" spans="1:16" s="173" customFormat="1" ht="15.75" customHeight="1">
      <c r="A129" s="171">
        <v>520</v>
      </c>
      <c r="B129" s="7"/>
      <c r="C129" s="8">
        <v>4025</v>
      </c>
      <c r="D129" s="173" t="s">
        <v>468</v>
      </c>
      <c r="E129" s="450"/>
      <c r="F129" s="452"/>
      <c r="G129" s="147"/>
      <c r="H129" s="147"/>
      <c r="I129" s="147"/>
      <c r="J129" s="753">
        <f t="shared" si="1"/>
      </c>
      <c r="K129" s="146"/>
      <c r="L129" s="172"/>
      <c r="M129" s="172"/>
      <c r="N129" s="172"/>
      <c r="O129" s="172"/>
      <c r="P129" s="119"/>
    </row>
    <row r="130" spans="1:16" s="173" customFormat="1" ht="15.75" customHeight="1">
      <c r="A130" s="171">
        <v>521</v>
      </c>
      <c r="B130" s="7"/>
      <c r="C130" s="8">
        <v>4026</v>
      </c>
      <c r="D130" s="173" t="s">
        <v>469</v>
      </c>
      <c r="E130" s="450"/>
      <c r="F130" s="452"/>
      <c r="G130" s="147"/>
      <c r="H130" s="147"/>
      <c r="I130" s="147"/>
      <c r="J130" s="753">
        <f t="shared" si="1"/>
      </c>
      <c r="K130" s="146"/>
      <c r="L130" s="172"/>
      <c r="M130" s="172"/>
      <c r="N130" s="172"/>
      <c r="O130" s="172"/>
      <c r="P130" s="119"/>
    </row>
    <row r="131" spans="1:16" s="173" customFormat="1" ht="15.75" customHeight="1">
      <c r="A131" s="171">
        <v>522</v>
      </c>
      <c r="B131" s="7"/>
      <c r="C131" s="8">
        <v>4029</v>
      </c>
      <c r="D131" s="173" t="s">
        <v>470</v>
      </c>
      <c r="E131" s="450"/>
      <c r="F131" s="452"/>
      <c r="G131" s="147"/>
      <c r="H131" s="147"/>
      <c r="I131" s="147"/>
      <c r="J131" s="753">
        <f t="shared" si="1"/>
      </c>
      <c r="K131" s="146"/>
      <c r="L131" s="172"/>
      <c r="M131" s="172"/>
      <c r="N131" s="172"/>
      <c r="O131" s="172"/>
      <c r="P131" s="119"/>
    </row>
    <row r="132" spans="1:56" s="178" customFormat="1" ht="15.75" customHeight="1">
      <c r="A132" s="171">
        <v>523</v>
      </c>
      <c r="B132" s="7"/>
      <c r="C132" s="8">
        <v>4030</v>
      </c>
      <c r="D132" s="173" t="s">
        <v>471</v>
      </c>
      <c r="E132" s="450"/>
      <c r="F132" s="452"/>
      <c r="G132" s="147"/>
      <c r="H132" s="147"/>
      <c r="I132" s="147"/>
      <c r="J132" s="753">
        <f t="shared" si="1"/>
      </c>
      <c r="K132" s="146"/>
      <c r="L132" s="174"/>
      <c r="M132" s="175"/>
      <c r="N132" s="175"/>
      <c r="O132" s="174"/>
      <c r="P132" s="119"/>
      <c r="Q132" s="175"/>
      <c r="R132" s="174"/>
      <c r="S132" s="175"/>
      <c r="T132" s="175"/>
      <c r="U132" s="174"/>
      <c r="V132" s="176"/>
      <c r="W132" s="176"/>
      <c r="X132" s="172"/>
      <c r="Y132" s="173"/>
      <c r="Z132" s="175"/>
      <c r="AA132" s="174"/>
      <c r="AB132" s="175"/>
      <c r="AC132" s="175"/>
      <c r="AD132" s="174"/>
      <c r="AE132" s="175"/>
      <c r="AF132" s="175"/>
      <c r="AG132" s="174"/>
      <c r="AH132" s="175"/>
      <c r="AI132" s="175"/>
      <c r="AJ132" s="174"/>
      <c r="AK132" s="175"/>
      <c r="AL132" s="175"/>
      <c r="AM132" s="177"/>
      <c r="AN132" s="175"/>
      <c r="AO132" s="175"/>
      <c r="AP132" s="174"/>
      <c r="AQ132" s="175"/>
      <c r="AR132" s="175"/>
      <c r="AS132" s="174"/>
      <c r="AT132" s="175"/>
      <c r="AU132" s="174"/>
      <c r="AV132" s="177"/>
      <c r="AW132" s="174"/>
      <c r="AX132" s="174"/>
      <c r="AY132" s="175"/>
      <c r="AZ132" s="175"/>
      <c r="BA132" s="174"/>
      <c r="BB132" s="175"/>
      <c r="BD132" s="175"/>
    </row>
    <row r="133" spans="1:56" s="178" customFormat="1" ht="15.75" customHeight="1">
      <c r="A133" s="171">
        <v>524</v>
      </c>
      <c r="B133" s="7"/>
      <c r="C133" s="8">
        <v>4040</v>
      </c>
      <c r="D133" s="173" t="s">
        <v>472</v>
      </c>
      <c r="E133" s="450"/>
      <c r="F133" s="452"/>
      <c r="G133" s="147"/>
      <c r="H133" s="147"/>
      <c r="I133" s="147"/>
      <c r="J133" s="753">
        <f t="shared" si="1"/>
      </c>
      <c r="K133" s="146"/>
      <c r="L133" s="174"/>
      <c r="M133" s="175"/>
      <c r="N133" s="175"/>
      <c r="O133" s="174"/>
      <c r="P133" s="119"/>
      <c r="Q133" s="175"/>
      <c r="R133" s="174"/>
      <c r="S133" s="175"/>
      <c r="T133" s="175"/>
      <c r="U133" s="174"/>
      <c r="V133" s="176"/>
      <c r="W133" s="176"/>
      <c r="X133" s="172"/>
      <c r="Y133" s="173"/>
      <c r="Z133" s="175"/>
      <c r="AA133" s="174"/>
      <c r="AB133" s="175"/>
      <c r="AC133" s="175"/>
      <c r="AD133" s="174"/>
      <c r="AE133" s="175"/>
      <c r="AF133" s="175"/>
      <c r="AG133" s="174"/>
      <c r="AH133" s="175"/>
      <c r="AI133" s="175"/>
      <c r="AJ133" s="174"/>
      <c r="AK133" s="175"/>
      <c r="AL133" s="175"/>
      <c r="AM133" s="177"/>
      <c r="AN133" s="175"/>
      <c r="AO133" s="175"/>
      <c r="AP133" s="174"/>
      <c r="AQ133" s="175"/>
      <c r="AR133" s="175"/>
      <c r="AS133" s="174"/>
      <c r="AT133" s="175"/>
      <c r="AU133" s="174"/>
      <c r="AV133" s="177"/>
      <c r="AW133" s="174"/>
      <c r="AX133" s="174"/>
      <c r="AY133" s="175"/>
      <c r="AZ133" s="175"/>
      <c r="BA133" s="174"/>
      <c r="BB133" s="175"/>
      <c r="BD133" s="175"/>
    </row>
    <row r="134" spans="1:56" s="178" customFormat="1" ht="15.75" customHeight="1">
      <c r="A134" s="171">
        <v>526</v>
      </c>
      <c r="B134" s="7"/>
      <c r="C134" s="8">
        <v>4072</v>
      </c>
      <c r="D134" s="459" t="s">
        <v>473</v>
      </c>
      <c r="E134" s="450"/>
      <c r="F134" s="452"/>
      <c r="G134" s="147"/>
      <c r="H134" s="147"/>
      <c r="I134" s="147"/>
      <c r="J134" s="753">
        <f t="shared" si="1"/>
      </c>
      <c r="K134" s="146"/>
      <c r="L134" s="174"/>
      <c r="M134" s="175"/>
      <c r="N134" s="175"/>
      <c r="O134" s="174"/>
      <c r="P134" s="119"/>
      <c r="Q134" s="175"/>
      <c r="R134" s="174"/>
      <c r="S134" s="175"/>
      <c r="T134" s="175"/>
      <c r="U134" s="174"/>
      <c r="V134" s="176"/>
      <c r="W134" s="176"/>
      <c r="X134" s="172"/>
      <c r="Y134" s="175"/>
      <c r="Z134" s="175"/>
      <c r="AA134" s="174"/>
      <c r="AB134" s="175"/>
      <c r="AC134" s="175"/>
      <c r="AD134" s="174"/>
      <c r="AE134" s="175"/>
      <c r="AF134" s="175"/>
      <c r="AG134" s="174"/>
      <c r="AH134" s="175"/>
      <c r="AI134" s="175"/>
      <c r="AJ134" s="174"/>
      <c r="AK134" s="175"/>
      <c r="AL134" s="175"/>
      <c r="AM134" s="177"/>
      <c r="AN134" s="175"/>
      <c r="AO134" s="175"/>
      <c r="AP134" s="174"/>
      <c r="AQ134" s="175"/>
      <c r="AR134" s="175"/>
      <c r="AS134" s="174"/>
      <c r="AT134" s="175"/>
      <c r="AU134" s="174"/>
      <c r="AV134" s="177"/>
      <c r="AW134" s="174"/>
      <c r="AX134" s="174"/>
      <c r="AY134" s="175"/>
      <c r="AZ134" s="175"/>
      <c r="BA134" s="174"/>
      <c r="BB134" s="175"/>
      <c r="BD134" s="175"/>
    </row>
    <row r="135" spans="1:25" s="149" customFormat="1" ht="15.75">
      <c r="A135" s="164">
        <v>540</v>
      </c>
      <c r="B135" s="11">
        <v>4100</v>
      </c>
      <c r="C135" s="897" t="s">
        <v>474</v>
      </c>
      <c r="D135" s="897"/>
      <c r="E135" s="453"/>
      <c r="F135" s="456"/>
      <c r="G135" s="160"/>
      <c r="H135" s="160"/>
      <c r="I135" s="160"/>
      <c r="J135" s="753">
        <f t="shared" si="1"/>
      </c>
      <c r="K135" s="146"/>
      <c r="P135" s="119"/>
      <c r="Y135" s="175"/>
    </row>
    <row r="136" spans="1:25" s="149" customFormat="1" ht="15.75">
      <c r="A136" s="164">
        <v>550</v>
      </c>
      <c r="B136" s="11">
        <v>4200</v>
      </c>
      <c r="C136" s="863" t="s">
        <v>475</v>
      </c>
      <c r="D136" s="863"/>
      <c r="E136" s="470"/>
      <c r="F136" s="239"/>
      <c r="G136" s="154"/>
      <c r="H136" s="154"/>
      <c r="I136" s="154"/>
      <c r="J136" s="753">
        <f t="shared" si="1"/>
      </c>
      <c r="K136" s="146"/>
      <c r="P136" s="119"/>
      <c r="Y136" s="175"/>
    </row>
    <row r="137" spans="1:25" ht="15.75">
      <c r="A137" s="165">
        <v>556</v>
      </c>
      <c r="B137" s="7"/>
      <c r="C137" s="23"/>
      <c r="D137" s="17" t="s">
        <v>476</v>
      </c>
      <c r="E137" s="151"/>
      <c r="F137" s="151"/>
      <c r="G137" s="151"/>
      <c r="H137" s="151"/>
      <c r="I137" s="151"/>
      <c r="J137" s="753">
        <f t="shared" si="1"/>
      </c>
      <c r="K137" s="146"/>
      <c r="N137" s="111"/>
      <c r="O137" s="111"/>
      <c r="P137" s="119"/>
      <c r="S137" s="111"/>
      <c r="T137" s="111"/>
      <c r="V137" s="111"/>
      <c r="W137" s="111"/>
      <c r="Y137" s="149"/>
    </row>
    <row r="138" spans="1:16" s="149" customFormat="1" ht="15.75">
      <c r="A138" s="164">
        <v>560</v>
      </c>
      <c r="B138" s="11" t="s">
        <v>477</v>
      </c>
      <c r="C138" s="855" t="s">
        <v>478</v>
      </c>
      <c r="D138" s="855"/>
      <c r="E138" s="470">
        <f>SUM(E139:E140)</f>
        <v>0</v>
      </c>
      <c r="F138" s="239">
        <f>SUM(F139:F140)</f>
        <v>0</v>
      </c>
      <c r="G138" s="154">
        <f>SUM(G139:G140)</f>
        <v>0</v>
      </c>
      <c r="H138" s="154">
        <f>SUM(H139:H140)</f>
        <v>0</v>
      </c>
      <c r="I138" s="154">
        <f>SUM(I139:I140)</f>
        <v>0</v>
      </c>
      <c r="J138" s="753">
        <f t="shared" si="1"/>
      </c>
      <c r="K138" s="146"/>
      <c r="P138" s="119"/>
    </row>
    <row r="139" spans="1:23" ht="31.5">
      <c r="A139" s="165">
        <v>565</v>
      </c>
      <c r="B139" s="7"/>
      <c r="C139" s="8">
        <v>4501</v>
      </c>
      <c r="D139" s="36" t="s">
        <v>479</v>
      </c>
      <c r="E139" s="450"/>
      <c r="F139" s="452"/>
      <c r="G139" s="147"/>
      <c r="H139" s="147"/>
      <c r="I139" s="147"/>
      <c r="J139" s="753">
        <f t="shared" si="1"/>
      </c>
      <c r="K139" s="146"/>
      <c r="N139" s="111"/>
      <c r="O139" s="111"/>
      <c r="P139" s="119"/>
      <c r="S139" s="111"/>
      <c r="T139" s="111"/>
      <c r="V139" s="111"/>
      <c r="W139" s="111"/>
    </row>
    <row r="140" spans="1:25" ht="31.5">
      <c r="A140" s="165">
        <v>570</v>
      </c>
      <c r="B140" s="7"/>
      <c r="C140" s="8">
        <v>4503</v>
      </c>
      <c r="D140" s="461" t="s">
        <v>480</v>
      </c>
      <c r="E140" s="450"/>
      <c r="F140" s="452"/>
      <c r="G140" s="147"/>
      <c r="H140" s="147"/>
      <c r="I140" s="147"/>
      <c r="J140" s="753">
        <f t="shared" si="1"/>
      </c>
      <c r="K140" s="146"/>
      <c r="N140" s="111"/>
      <c r="O140" s="111"/>
      <c r="P140" s="119"/>
      <c r="S140" s="111"/>
      <c r="T140" s="111"/>
      <c r="V140" s="111"/>
      <c r="W140" s="111"/>
      <c r="Y140" s="149"/>
    </row>
    <row r="141" spans="1:25" s="149" customFormat="1" ht="15.75">
      <c r="A141" s="164">
        <v>575</v>
      </c>
      <c r="B141" s="11">
        <v>4600</v>
      </c>
      <c r="C141" s="856" t="s">
        <v>481</v>
      </c>
      <c r="D141" s="856"/>
      <c r="E141" s="470">
        <f>SUM(E142:E149)</f>
        <v>0</v>
      </c>
      <c r="F141" s="239">
        <f>SUM(F142:F149)</f>
        <v>0</v>
      </c>
      <c r="G141" s="154">
        <f>SUM(G142:G149)</f>
        <v>0</v>
      </c>
      <c r="H141" s="154">
        <f>SUM(H142:H149)</f>
        <v>0</v>
      </c>
      <c r="I141" s="154">
        <f>SUM(I142:I149)</f>
        <v>0</v>
      </c>
      <c r="J141" s="753">
        <f t="shared" si="1"/>
      </c>
      <c r="K141" s="146"/>
      <c r="P141" s="119"/>
      <c r="Y141" s="111"/>
    </row>
    <row r="142" spans="1:23" ht="31.5">
      <c r="A142" s="165">
        <v>580</v>
      </c>
      <c r="B142" s="7"/>
      <c r="C142" s="8">
        <v>4610</v>
      </c>
      <c r="D142" s="36" t="s">
        <v>482</v>
      </c>
      <c r="E142" s="450"/>
      <c r="F142" s="452"/>
      <c r="G142" s="147"/>
      <c r="H142" s="147"/>
      <c r="I142" s="147"/>
      <c r="J142" s="753">
        <f t="shared" si="1"/>
      </c>
      <c r="K142" s="146"/>
      <c r="N142" s="111"/>
      <c r="O142" s="111"/>
      <c r="P142" s="119"/>
      <c r="S142" s="111"/>
      <c r="T142" s="111"/>
      <c r="V142" s="111"/>
      <c r="W142" s="111"/>
    </row>
    <row r="143" spans="1:25" ht="31.5">
      <c r="A143" s="165">
        <v>585</v>
      </c>
      <c r="B143" s="7"/>
      <c r="C143" s="8">
        <v>4620</v>
      </c>
      <c r="D143" s="37" t="s">
        <v>483</v>
      </c>
      <c r="E143" s="450"/>
      <c r="F143" s="452"/>
      <c r="G143" s="147"/>
      <c r="H143" s="147"/>
      <c r="I143" s="147"/>
      <c r="J143" s="753">
        <f t="shared" si="1"/>
      </c>
      <c r="K143" s="146"/>
      <c r="N143" s="111"/>
      <c r="O143" s="111"/>
      <c r="P143" s="119"/>
      <c r="S143" s="111"/>
      <c r="T143" s="111"/>
      <c r="V143" s="111"/>
      <c r="W143" s="111"/>
      <c r="Y143" s="149"/>
    </row>
    <row r="144" spans="1:23" ht="31.5">
      <c r="A144" s="165">
        <v>590</v>
      </c>
      <c r="B144" s="7"/>
      <c r="C144" s="8">
        <v>4630</v>
      </c>
      <c r="D144" s="37" t="s">
        <v>484</v>
      </c>
      <c r="E144" s="450"/>
      <c r="F144" s="452"/>
      <c r="G144" s="147"/>
      <c r="H144" s="147"/>
      <c r="I144" s="147"/>
      <c r="J144" s="753">
        <f t="shared" si="1"/>
      </c>
      <c r="K144" s="146"/>
      <c r="N144" s="111"/>
      <c r="O144" s="111"/>
      <c r="P144" s="119"/>
      <c r="S144" s="111"/>
      <c r="T144" s="111"/>
      <c r="V144" s="111"/>
      <c r="W144" s="111"/>
    </row>
    <row r="145" spans="1:23" ht="31.5">
      <c r="A145" s="165">
        <v>595</v>
      </c>
      <c r="B145" s="7"/>
      <c r="C145" s="8">
        <v>4640</v>
      </c>
      <c r="D145" s="37" t="s">
        <v>485</v>
      </c>
      <c r="E145" s="450"/>
      <c r="F145" s="452"/>
      <c r="G145" s="147"/>
      <c r="H145" s="147"/>
      <c r="I145" s="147"/>
      <c r="J145" s="753">
        <f t="shared" si="1"/>
      </c>
      <c r="K145" s="146"/>
      <c r="N145" s="111"/>
      <c r="O145" s="111"/>
      <c r="P145" s="119"/>
      <c r="S145" s="111"/>
      <c r="T145" s="111"/>
      <c r="V145" s="111"/>
      <c r="W145" s="111"/>
    </row>
    <row r="146" spans="1:23" ht="31.5">
      <c r="A146" s="165">
        <v>600</v>
      </c>
      <c r="B146" s="7"/>
      <c r="C146" s="8">
        <v>4650</v>
      </c>
      <c r="D146" s="37" t="s">
        <v>486</v>
      </c>
      <c r="E146" s="450"/>
      <c r="F146" s="452"/>
      <c r="G146" s="147"/>
      <c r="H146" s="147"/>
      <c r="I146" s="147"/>
      <c r="J146" s="753">
        <f t="shared" si="1"/>
      </c>
      <c r="K146" s="146"/>
      <c r="N146" s="111"/>
      <c r="O146" s="111"/>
      <c r="P146" s="119"/>
      <c r="S146" s="111"/>
      <c r="T146" s="111"/>
      <c r="V146" s="111"/>
      <c r="W146" s="111"/>
    </row>
    <row r="147" spans="1:23" ht="31.5">
      <c r="A147" s="165">
        <v>605</v>
      </c>
      <c r="B147" s="7"/>
      <c r="C147" s="8">
        <v>4660</v>
      </c>
      <c r="D147" s="37" t="s">
        <v>487</v>
      </c>
      <c r="E147" s="450"/>
      <c r="F147" s="452"/>
      <c r="G147" s="147"/>
      <c r="H147" s="147"/>
      <c r="I147" s="147"/>
      <c r="J147" s="753">
        <f t="shared" si="1"/>
      </c>
      <c r="K147" s="146"/>
      <c r="N147" s="111"/>
      <c r="O147" s="111"/>
      <c r="P147" s="119"/>
      <c r="S147" s="111"/>
      <c r="T147" s="111"/>
      <c r="V147" s="111"/>
      <c r="W147" s="111"/>
    </row>
    <row r="148" spans="1:23" ht="31.5">
      <c r="A148" s="165">
        <v>610</v>
      </c>
      <c r="B148" s="7"/>
      <c r="C148" s="8">
        <v>4670</v>
      </c>
      <c r="D148" s="37" t="s">
        <v>488</v>
      </c>
      <c r="E148" s="450"/>
      <c r="F148" s="452"/>
      <c r="G148" s="147"/>
      <c r="H148" s="147"/>
      <c r="I148" s="147"/>
      <c r="J148" s="753">
        <f t="shared" si="1"/>
      </c>
      <c r="K148" s="146"/>
      <c r="N148" s="111"/>
      <c r="O148" s="111"/>
      <c r="P148" s="119"/>
      <c r="S148" s="111"/>
      <c r="T148" s="111"/>
      <c r="V148" s="111"/>
      <c r="W148" s="111"/>
    </row>
    <row r="149" spans="1:23" ht="32.25" thickBot="1">
      <c r="A149" s="165">
        <v>615</v>
      </c>
      <c r="B149" s="7"/>
      <c r="C149" s="8">
        <v>4680</v>
      </c>
      <c r="D149" s="38" t="s">
        <v>489</v>
      </c>
      <c r="E149" s="463"/>
      <c r="F149" s="462"/>
      <c r="G149" s="179"/>
      <c r="H149" s="179"/>
      <c r="I149" s="179"/>
      <c r="J149" s="753">
        <f t="shared" si="1"/>
      </c>
      <c r="K149" s="146"/>
      <c r="N149" s="111"/>
      <c r="O149" s="111"/>
      <c r="P149" s="119"/>
      <c r="S149" s="111"/>
      <c r="T149" s="111"/>
      <c r="V149" s="111"/>
      <c r="W149" s="111"/>
    </row>
    <row r="150" spans="1:25" s="123" customFormat="1" ht="16.5" thickBot="1">
      <c r="A150" s="180">
        <v>620</v>
      </c>
      <c r="B150" s="39"/>
      <c r="C150" s="40" t="s">
        <v>490</v>
      </c>
      <c r="D150" s="181" t="s">
        <v>491</v>
      </c>
      <c r="E150" s="182">
        <f>SUM(E22,E28,E33,E40,E45,E51,E57,E60,E64,E73,E74,E76,E91,E94,E95,E109,E113,E119,E135,E136,E72,E138,E141,E124,E63)</f>
        <v>0</v>
      </c>
      <c r="F150" s="182">
        <f>SUM(F22,F28,F33,F40,F45,F51,F57,F60,F64,F73,F74,F76,F91,F94,F95,F109,F113,F119,F135,F136,F72,F138,F141,F124,F63)</f>
        <v>0</v>
      </c>
      <c r="G150" s="182">
        <f>SUM(G22,G28,G33,G40,G45,G51,G57,G60,G64,G73,G74,G76,G91,G94,G95,G109,G113,G119,G135,G136,G72,G138,G141,G124,G63)</f>
        <v>0</v>
      </c>
      <c r="H150" s="182">
        <f>SUM(H22,H28,H33,H40,H45,H51,H57,H60,H64,H73,H74,H76,H91,H94,H95,H109,H113,H119,H135,H136,H72,H138,H141,H124,H63)</f>
        <v>0</v>
      </c>
      <c r="I150" s="182">
        <f>SUM(I22,I28,I33,I40,I45,I51,I57,I60,I64,I73,I74,I76,I91,I94,I95,I109,I113,I119,I135,I136,I72,I138,I141,I124,I63)</f>
        <v>0</v>
      </c>
      <c r="J150" s="117">
        <v>1</v>
      </c>
      <c r="K150" s="118"/>
      <c r="P150" s="119"/>
      <c r="Y150" s="111"/>
    </row>
    <row r="151" spans="2:25" s="123" customFormat="1" ht="9" customHeight="1">
      <c r="B151" s="27"/>
      <c r="C151" s="41"/>
      <c r="D151" s="10"/>
      <c r="E151" s="183"/>
      <c r="F151" s="183"/>
      <c r="G151" s="183"/>
      <c r="H151" s="346"/>
      <c r="I151" s="346"/>
      <c r="J151" s="117">
        <v>1</v>
      </c>
      <c r="K151" s="118"/>
      <c r="P151" s="119"/>
      <c r="Y151" s="111"/>
    </row>
    <row r="152" spans="2:16" s="123" customFormat="1" ht="7.5" customHeight="1">
      <c r="B152" s="27"/>
      <c r="C152" s="41"/>
      <c r="D152" s="10"/>
      <c r="E152" s="183"/>
      <c r="F152" s="183"/>
      <c r="G152" s="183"/>
      <c r="H152" s="346"/>
      <c r="I152" s="346"/>
      <c r="J152" s="117">
        <v>1</v>
      </c>
      <c r="K152" s="118"/>
      <c r="P152" s="119"/>
    </row>
    <row r="153" spans="2:16" s="123" customFormat="1" ht="15">
      <c r="B153" s="111"/>
      <c r="C153" s="111"/>
      <c r="D153" s="112"/>
      <c r="E153" s="184"/>
      <c r="F153" s="184"/>
      <c r="G153" s="184"/>
      <c r="H153" s="190"/>
      <c r="I153" s="190"/>
      <c r="J153" s="117">
        <v>1</v>
      </c>
      <c r="K153" s="118"/>
      <c r="P153" s="119"/>
    </row>
    <row r="154" spans="2:16" s="123" customFormat="1" ht="15">
      <c r="B154" s="111"/>
      <c r="D154" s="124"/>
      <c r="E154" s="184"/>
      <c r="F154" s="184"/>
      <c r="G154" s="184"/>
      <c r="H154" s="190"/>
      <c r="I154" s="190"/>
      <c r="J154" s="117">
        <v>1</v>
      </c>
      <c r="K154" s="118"/>
      <c r="P154" s="119"/>
    </row>
    <row r="155" spans="2:16" s="123" customFormat="1" ht="39" customHeight="1">
      <c r="B155" s="848" t="str">
        <f>$B$7</f>
        <v>Актуализирана бюджетна прогноза за периода 2014  - 2016 г. на постъпленията от местни приходи и на разходите за местни дейности</v>
      </c>
      <c r="C155" s="849"/>
      <c r="D155" s="849"/>
      <c r="E155" s="184"/>
      <c r="F155" s="184"/>
      <c r="G155" s="184"/>
      <c r="H155" s="190"/>
      <c r="I155" s="190"/>
      <c r="J155" s="117">
        <v>1</v>
      </c>
      <c r="K155" s="118"/>
      <c r="P155" s="119"/>
    </row>
    <row r="156" spans="2:16" s="123" customFormat="1" ht="15">
      <c r="B156" s="111"/>
      <c r="D156" s="124"/>
      <c r="E156" s="185" t="s">
        <v>344</v>
      </c>
      <c r="F156" s="185" t="s">
        <v>340</v>
      </c>
      <c r="G156" s="184"/>
      <c r="H156" s="190"/>
      <c r="I156" s="190"/>
      <c r="J156" s="117">
        <v>1</v>
      </c>
      <c r="K156" s="118"/>
      <c r="P156" s="119"/>
    </row>
    <row r="157" spans="2:16" s="123" customFormat="1" ht="38.25" customHeight="1">
      <c r="B157" s="857">
        <f>$B$9</f>
        <v>0</v>
      </c>
      <c r="C157" s="849"/>
      <c r="D157" s="849"/>
      <c r="E157" s="186">
        <f>$E$9</f>
        <v>2013</v>
      </c>
      <c r="F157" s="187">
        <f>$F$9</f>
        <v>2016</v>
      </c>
      <c r="G157" s="184"/>
      <c r="H157" s="190"/>
      <c r="I157" s="190"/>
      <c r="J157" s="117">
        <v>1</v>
      </c>
      <c r="K157" s="118"/>
      <c r="P157" s="119"/>
    </row>
    <row r="158" spans="2:16" s="123" customFormat="1" ht="15">
      <c r="B158" s="126" t="s">
        <v>345</v>
      </c>
      <c r="C158" s="111"/>
      <c r="D158" s="112"/>
      <c r="E158" s="184"/>
      <c r="F158" s="188">
        <f>$F$10</f>
        <v>0</v>
      </c>
      <c r="G158" s="184"/>
      <c r="H158" s="190"/>
      <c r="I158" s="190"/>
      <c r="J158" s="117">
        <v>1</v>
      </c>
      <c r="K158" s="118"/>
      <c r="P158" s="119"/>
    </row>
    <row r="159" spans="2:23" s="123" customFormat="1" ht="12.75" customHeight="1" thickBot="1">
      <c r="B159" s="126"/>
      <c r="C159" s="111"/>
      <c r="D159" s="112"/>
      <c r="E159" s="189"/>
      <c r="F159" s="184"/>
      <c r="G159" s="184"/>
      <c r="H159" s="190"/>
      <c r="I159" s="190"/>
      <c r="J159" s="117">
        <v>1</v>
      </c>
      <c r="K159" s="118"/>
      <c r="L159" s="126"/>
      <c r="M159" s="111"/>
      <c r="N159" s="112"/>
      <c r="O159" s="190"/>
      <c r="P159" s="119"/>
      <c r="Q159" s="126"/>
      <c r="R159" s="111"/>
      <c r="S159" s="112"/>
      <c r="T159" s="190"/>
      <c r="U159" s="111"/>
      <c r="V159" s="112"/>
      <c r="W159" s="190"/>
    </row>
    <row r="160" spans="2:23" s="123" customFormat="1" ht="38.25" customHeight="1" thickBot="1" thickTop="1">
      <c r="B160" s="857">
        <f>$B$12</f>
        <v>0</v>
      </c>
      <c r="C160" s="849"/>
      <c r="D160" s="849"/>
      <c r="E160" s="184" t="s">
        <v>346</v>
      </c>
      <c r="F160" s="191">
        <f>$F$12</f>
        <v>0</v>
      </c>
      <c r="G160" s="184"/>
      <c r="H160" s="190"/>
      <c r="I160" s="190"/>
      <c r="J160" s="117">
        <v>1</v>
      </c>
      <c r="K160" s="118"/>
      <c r="L160" s="857"/>
      <c r="M160" s="849"/>
      <c r="N160" s="849"/>
      <c r="O160" s="190"/>
      <c r="P160" s="119"/>
      <c r="Q160" s="857"/>
      <c r="R160" s="849"/>
      <c r="S160" s="849"/>
      <c r="T160" s="190"/>
      <c r="W160" s="190"/>
    </row>
    <row r="161" spans="2:23" s="123" customFormat="1" ht="16.5" thickBot="1" thickTop="1">
      <c r="B161" s="126" t="s">
        <v>347</v>
      </c>
      <c r="C161" s="111"/>
      <c r="D161" s="112"/>
      <c r="E161" s="189" t="s">
        <v>348</v>
      </c>
      <c r="F161" s="184"/>
      <c r="G161" s="184"/>
      <c r="H161" s="190"/>
      <c r="I161" s="190"/>
      <c r="J161" s="117">
        <v>1</v>
      </c>
      <c r="K161" s="118"/>
      <c r="L161" s="126"/>
      <c r="M161" s="111"/>
      <c r="N161" s="112"/>
      <c r="O161" s="190"/>
      <c r="P161" s="119"/>
      <c r="Q161" s="126"/>
      <c r="R161" s="111"/>
      <c r="S161" s="112"/>
      <c r="T161" s="190"/>
      <c r="U161" s="111"/>
      <c r="V161" s="112"/>
      <c r="W161" s="190"/>
    </row>
    <row r="162" spans="2:23" s="123" customFormat="1" ht="21.75" customHeight="1" thickBot="1" thickTop="1">
      <c r="B162" s="27"/>
      <c r="C162" s="41"/>
      <c r="D162" s="444" t="s">
        <v>126</v>
      </c>
      <c r="E162" s="191">
        <f>$E$17</f>
        <v>0</v>
      </c>
      <c r="F162" s="183"/>
      <c r="G162" s="183"/>
      <c r="H162" s="346"/>
      <c r="I162" s="346"/>
      <c r="J162" s="117">
        <v>1</v>
      </c>
      <c r="K162" s="118"/>
      <c r="L162" s="184"/>
      <c r="M162" s="184"/>
      <c r="N162" s="190"/>
      <c r="O162" s="190"/>
      <c r="P162" s="119"/>
      <c r="Q162" s="184"/>
      <c r="R162" s="184"/>
      <c r="S162" s="190"/>
      <c r="T162" s="190"/>
      <c r="U162" s="184"/>
      <c r="V162" s="190"/>
      <c r="W162" s="190"/>
    </row>
    <row r="163" spans="2:23" s="123" customFormat="1" ht="17.25" thickBot="1" thickTop="1">
      <c r="B163" s="111"/>
      <c r="D163" s="124"/>
      <c r="E163" s="184"/>
      <c r="F163" s="189"/>
      <c r="G163" s="189"/>
      <c r="H163" s="193"/>
      <c r="I163" s="193"/>
      <c r="J163" s="117">
        <v>1</v>
      </c>
      <c r="K163" s="118"/>
      <c r="L163" s="192" t="s">
        <v>41</v>
      </c>
      <c r="M163" s="184"/>
      <c r="N163" s="190"/>
      <c r="O163" s="193" t="s">
        <v>349</v>
      </c>
      <c r="P163" s="119"/>
      <c r="Q163" s="194" t="s">
        <v>42</v>
      </c>
      <c r="R163" s="195"/>
      <c r="S163" s="196"/>
      <c r="T163" s="197"/>
      <c r="U163" s="195"/>
      <c r="V163" s="196"/>
      <c r="W163" s="197" t="s">
        <v>349</v>
      </c>
    </row>
    <row r="164" spans="2:24" s="123" customFormat="1" ht="31.5" customHeight="1" thickBot="1">
      <c r="B164" s="198" t="s">
        <v>342</v>
      </c>
      <c r="C164" s="135" t="s">
        <v>492</v>
      </c>
      <c r="D164" s="199" t="s">
        <v>493</v>
      </c>
      <c r="E164" s="807" t="s">
        <v>352</v>
      </c>
      <c r="F164" s="807" t="s">
        <v>617</v>
      </c>
      <c r="G164" s="807" t="s">
        <v>644</v>
      </c>
      <c r="H164" s="807" t="s">
        <v>645</v>
      </c>
      <c r="I164" s="807" t="s">
        <v>645</v>
      </c>
      <c r="J164" s="117">
        <v>1</v>
      </c>
      <c r="K164" s="118"/>
      <c r="L164" s="891" t="s">
        <v>43</v>
      </c>
      <c r="M164" s="891" t="s">
        <v>44</v>
      </c>
      <c r="N164" s="889" t="s">
        <v>45</v>
      </c>
      <c r="O164" s="889" t="s">
        <v>46</v>
      </c>
      <c r="P164" s="118"/>
      <c r="Q164" s="889" t="s">
        <v>47</v>
      </c>
      <c r="R164" s="889" t="s">
        <v>48</v>
      </c>
      <c r="S164" s="889" t="s">
        <v>49</v>
      </c>
      <c r="T164" s="889" t="s">
        <v>50</v>
      </c>
      <c r="U164" s="202" t="s">
        <v>51</v>
      </c>
      <c r="V164" s="202"/>
      <c r="W164" s="203"/>
      <c r="X164" s="894" t="s">
        <v>52</v>
      </c>
    </row>
    <row r="165" spans="2:24" s="123" customFormat="1" ht="44.25" customHeight="1" thickBot="1">
      <c r="B165" s="205"/>
      <c r="C165" s="139" t="s">
        <v>494</v>
      </c>
      <c r="D165" s="205"/>
      <c r="E165" s="808">
        <f>+E20</f>
        <v>2012</v>
      </c>
      <c r="F165" s="808">
        <f>+F20</f>
        <v>2013</v>
      </c>
      <c r="G165" s="808">
        <f>+G20</f>
        <v>2014</v>
      </c>
      <c r="H165" s="809">
        <v>2015</v>
      </c>
      <c r="I165" s="809">
        <v>2016</v>
      </c>
      <c r="J165" s="117">
        <v>1</v>
      </c>
      <c r="K165" s="118"/>
      <c r="L165" s="892"/>
      <c r="M165" s="892"/>
      <c r="N165" s="896"/>
      <c r="O165" s="896"/>
      <c r="P165" s="118"/>
      <c r="Q165" s="890"/>
      <c r="R165" s="890"/>
      <c r="S165" s="890"/>
      <c r="T165" s="890"/>
      <c r="U165" s="207">
        <v>2013</v>
      </c>
      <c r="V165" s="207">
        <v>2014</v>
      </c>
      <c r="W165" s="207" t="s">
        <v>53</v>
      </c>
      <c r="X165" s="895"/>
    </row>
    <row r="166" spans="2:24" s="123" customFormat="1" ht="18.75" thickBot="1">
      <c r="B166" s="208"/>
      <c r="C166" s="209"/>
      <c r="D166" s="210" t="s">
        <v>495</v>
      </c>
      <c r="E166" s="211"/>
      <c r="F166" s="211"/>
      <c r="G166" s="211"/>
      <c r="H166" s="726"/>
      <c r="I166" s="726"/>
      <c r="J166" s="117">
        <v>1</v>
      </c>
      <c r="K166" s="118"/>
      <c r="L166" s="212" t="s">
        <v>54</v>
      </c>
      <c r="M166" s="212" t="s">
        <v>55</v>
      </c>
      <c r="N166" s="213" t="s">
        <v>56</v>
      </c>
      <c r="O166" s="213" t="s">
        <v>57</v>
      </c>
      <c r="P166" s="118"/>
      <c r="Q166" s="214" t="s">
        <v>58</v>
      </c>
      <c r="R166" s="214" t="s">
        <v>59</v>
      </c>
      <c r="S166" s="214" t="s">
        <v>60</v>
      </c>
      <c r="T166" s="214" t="s">
        <v>61</v>
      </c>
      <c r="U166" s="214" t="s">
        <v>62</v>
      </c>
      <c r="V166" s="214" t="s">
        <v>63</v>
      </c>
      <c r="W166" s="214" t="s">
        <v>64</v>
      </c>
      <c r="X166" s="215" t="s">
        <v>65</v>
      </c>
    </row>
    <row r="167" spans="2:24" s="123" customFormat="1" ht="78.75" customHeight="1" thickBot="1">
      <c r="B167" s="216"/>
      <c r="C167" s="217" t="s">
        <v>496</v>
      </c>
      <c r="D167" s="216" t="s">
        <v>497</v>
      </c>
      <c r="E167" s="218"/>
      <c r="F167" s="218"/>
      <c r="G167" s="218"/>
      <c r="H167" s="218"/>
      <c r="I167" s="218"/>
      <c r="J167" s="117">
        <v>1</v>
      </c>
      <c r="K167" s="118"/>
      <c r="L167" s="219" t="s">
        <v>66</v>
      </c>
      <c r="M167" s="219" t="s">
        <v>66</v>
      </c>
      <c r="N167" s="219" t="s">
        <v>67</v>
      </c>
      <c r="O167" s="219" t="s">
        <v>68</v>
      </c>
      <c r="P167" s="220"/>
      <c r="Q167" s="219" t="s">
        <v>66</v>
      </c>
      <c r="R167" s="219" t="s">
        <v>66</v>
      </c>
      <c r="S167" s="219" t="s">
        <v>69</v>
      </c>
      <c r="T167" s="219" t="s">
        <v>70</v>
      </c>
      <c r="U167" s="219" t="s">
        <v>66</v>
      </c>
      <c r="V167" s="219" t="s">
        <v>66</v>
      </c>
      <c r="W167" s="219" t="s">
        <v>66</v>
      </c>
      <c r="X167" s="221" t="s">
        <v>71</v>
      </c>
    </row>
    <row r="168" spans="2:24" s="123" customFormat="1" ht="18.75" thickBot="1">
      <c r="B168" s="137"/>
      <c r="C168" s="222">
        <v>9999</v>
      </c>
      <c r="D168" s="216" t="s">
        <v>498</v>
      </c>
      <c r="E168" s="218"/>
      <c r="F168" s="218"/>
      <c r="G168" s="218"/>
      <c r="H168" s="218"/>
      <c r="I168" s="218"/>
      <c r="J168" s="117">
        <v>1</v>
      </c>
      <c r="K168" s="118"/>
      <c r="L168" s="218"/>
      <c r="M168" s="218"/>
      <c r="N168" s="223"/>
      <c r="O168" s="218"/>
      <c r="P168" s="118"/>
      <c r="Q168" s="218"/>
      <c r="R168" s="218"/>
      <c r="S168" s="223"/>
      <c r="T168" s="218"/>
      <c r="U168" s="218"/>
      <c r="V168" s="223"/>
      <c r="W168" s="218"/>
      <c r="X168" s="224"/>
    </row>
    <row r="169" spans="2:24" s="123" customFormat="1" ht="18.75" thickBot="1">
      <c r="B169" s="225"/>
      <c r="C169" s="226"/>
      <c r="D169" s="227"/>
      <c r="E169" s="228"/>
      <c r="F169" s="228"/>
      <c r="G169" s="228"/>
      <c r="H169" s="228"/>
      <c r="I169" s="228"/>
      <c r="J169" s="117">
        <v>1</v>
      </c>
      <c r="K169" s="118"/>
      <c r="L169" s="228"/>
      <c r="M169" s="228"/>
      <c r="N169" s="229"/>
      <c r="O169" s="228"/>
      <c r="P169" s="118"/>
      <c r="Q169" s="228"/>
      <c r="R169" s="228"/>
      <c r="S169" s="229"/>
      <c r="T169" s="228"/>
      <c r="U169" s="228"/>
      <c r="V169" s="229"/>
      <c r="W169" s="228"/>
      <c r="X169" s="230"/>
    </row>
    <row r="170" spans="1:25" s="149" customFormat="1" ht="34.5" customHeight="1" thickBot="1">
      <c r="A170" s="164">
        <v>5</v>
      </c>
      <c r="B170" s="42">
        <v>100</v>
      </c>
      <c r="C170" s="870" t="s">
        <v>499</v>
      </c>
      <c r="D170" s="859"/>
      <c r="E170" s="468">
        <f>SUMIF($B$581:$B$12325,$B170,E$581:E$12325)</f>
        <v>0</v>
      </c>
      <c r="F170" s="231">
        <f>SUMIF($B$581:$B$12325,$B170,F$581:F$12325)</f>
        <v>0</v>
      </c>
      <c r="G170" s="231">
        <f>SUMIF($B$581:$B$12325,$B170,G$581:G$12325)</f>
        <v>0</v>
      </c>
      <c r="H170" s="231">
        <f>SUMIF($B$581:$B$12325,$B170,H$581:H$12325)</f>
        <v>0</v>
      </c>
      <c r="I170" s="231">
        <f>SUMIF($B$581:$B$12325,$B170,I$581:I$12325)</f>
        <v>0</v>
      </c>
      <c r="J170" s="753">
        <f aca="true" t="shared" si="2" ref="J170:J233">(IF($E170&lt;&gt;0,$J$2,IF($I170&lt;&gt;0,$J$2,"")))</f>
      </c>
      <c r="K170" s="146"/>
      <c r="L170" s="232">
        <f>SUMIF($B$581:$B$12325,$B170,L$581:L$12325)</f>
        <v>0</v>
      </c>
      <c r="M170" s="233">
        <f>SUMIF($B$581:$B$12325,$B170,M$581:M$12325)</f>
        <v>0</v>
      </c>
      <c r="N170" s="233">
        <f>SUMIF($B$581:$B$12325,$B170,N$581:N$12325)</f>
        <v>0</v>
      </c>
      <c r="O170" s="233">
        <f>SUMIF($B$581:$B$12325,$B170,O$581:O$12325)</f>
        <v>0</v>
      </c>
      <c r="P170" s="146"/>
      <c r="Q170" s="234">
        <f aca="true" t="shared" si="3" ref="Q170:W170">SUMIF($B$581:$B$12325,$B170,Q$581:Q$12325)</f>
        <v>0</v>
      </c>
      <c r="R170" s="234">
        <f t="shared" si="3"/>
        <v>0</v>
      </c>
      <c r="S170" s="234">
        <f t="shared" si="3"/>
        <v>0</v>
      </c>
      <c r="T170" s="234">
        <f t="shared" si="3"/>
        <v>0</v>
      </c>
      <c r="U170" s="234">
        <f t="shared" si="3"/>
        <v>0</v>
      </c>
      <c r="V170" s="234">
        <f t="shared" si="3"/>
        <v>0</v>
      </c>
      <c r="W170" s="234">
        <f t="shared" si="3"/>
        <v>0</v>
      </c>
      <c r="X170" s="235">
        <f>T170-U170-V170-W170</f>
        <v>0</v>
      </c>
      <c r="Y170" s="123"/>
    </row>
    <row r="171" spans="1:25" ht="19.5" customHeight="1" thickBot="1">
      <c r="A171" s="165">
        <v>10</v>
      </c>
      <c r="B171" s="12"/>
      <c r="C171" s="18">
        <v>101</v>
      </c>
      <c r="D171" s="9" t="s">
        <v>500</v>
      </c>
      <c r="E171" s="469">
        <f aca="true" t="shared" si="4" ref="E171:I172">SUMIF($C$581:$C$12325,$C171,E$581:E$12325)</f>
        <v>0</v>
      </c>
      <c r="F171" s="152">
        <f t="shared" si="4"/>
        <v>0</v>
      </c>
      <c r="G171" s="152">
        <f t="shared" si="4"/>
        <v>0</v>
      </c>
      <c r="H171" s="152">
        <f t="shared" si="4"/>
        <v>0</v>
      </c>
      <c r="I171" s="152">
        <f t="shared" si="4"/>
        <v>0</v>
      </c>
      <c r="J171" s="753">
        <f t="shared" si="2"/>
      </c>
      <c r="K171" s="146"/>
      <c r="L171" s="236">
        <f aca="true" t="shared" si="5" ref="L171:O172">SUMIF($C$581:$C$12325,$C171,L$581:L$12325)</f>
        <v>0</v>
      </c>
      <c r="M171" s="237">
        <f t="shared" si="5"/>
        <v>0</v>
      </c>
      <c r="N171" s="237">
        <f t="shared" si="5"/>
        <v>0</v>
      </c>
      <c r="O171" s="237">
        <f t="shared" si="5"/>
        <v>0</v>
      </c>
      <c r="P171" s="146"/>
      <c r="Q171" s="238">
        <f aca="true" t="shared" si="6" ref="Q171:W172">SUMIF($C$581:$C$12325,$C171,Q$581:Q$12325)</f>
        <v>0</v>
      </c>
      <c r="R171" s="238">
        <f t="shared" si="6"/>
        <v>0</v>
      </c>
      <c r="S171" s="238">
        <f t="shared" si="6"/>
        <v>0</v>
      </c>
      <c r="T171" s="238">
        <f t="shared" si="6"/>
        <v>0</v>
      </c>
      <c r="U171" s="238">
        <f t="shared" si="6"/>
        <v>0</v>
      </c>
      <c r="V171" s="238">
        <f t="shared" si="6"/>
        <v>0</v>
      </c>
      <c r="W171" s="238">
        <f t="shared" si="6"/>
        <v>0</v>
      </c>
      <c r="X171" s="235">
        <f aca="true" t="shared" si="7" ref="X171:X231">T171-U171-V171-W171</f>
        <v>0</v>
      </c>
      <c r="Y171" s="123"/>
    </row>
    <row r="172" spans="1:25" ht="32.25" thickBot="1">
      <c r="A172" s="165">
        <v>15</v>
      </c>
      <c r="B172" s="12"/>
      <c r="C172" s="8">
        <v>102</v>
      </c>
      <c r="D172" s="10" t="s">
        <v>501</v>
      </c>
      <c r="E172" s="469">
        <f t="shared" si="4"/>
        <v>0</v>
      </c>
      <c r="F172" s="152">
        <f t="shared" si="4"/>
        <v>0</v>
      </c>
      <c r="G172" s="152">
        <f t="shared" si="4"/>
        <v>0</v>
      </c>
      <c r="H172" s="152">
        <f t="shared" si="4"/>
        <v>0</v>
      </c>
      <c r="I172" s="152">
        <f t="shared" si="4"/>
        <v>0</v>
      </c>
      <c r="J172" s="753">
        <f t="shared" si="2"/>
      </c>
      <c r="K172" s="146"/>
      <c r="L172" s="236">
        <f t="shared" si="5"/>
        <v>0</v>
      </c>
      <c r="M172" s="237">
        <f t="shared" si="5"/>
        <v>0</v>
      </c>
      <c r="N172" s="237">
        <f t="shared" si="5"/>
        <v>0</v>
      </c>
      <c r="O172" s="237">
        <f t="shared" si="5"/>
        <v>0</v>
      </c>
      <c r="P172" s="146"/>
      <c r="Q172" s="238">
        <f t="shared" si="6"/>
        <v>0</v>
      </c>
      <c r="R172" s="238">
        <f t="shared" si="6"/>
        <v>0</v>
      </c>
      <c r="S172" s="238">
        <f t="shared" si="6"/>
        <v>0</v>
      </c>
      <c r="T172" s="238">
        <f t="shared" si="6"/>
        <v>0</v>
      </c>
      <c r="U172" s="238">
        <f t="shared" si="6"/>
        <v>0</v>
      </c>
      <c r="V172" s="238">
        <f t="shared" si="6"/>
        <v>0</v>
      </c>
      <c r="W172" s="238">
        <f t="shared" si="6"/>
        <v>0</v>
      </c>
      <c r="X172" s="235">
        <f t="shared" si="7"/>
        <v>0</v>
      </c>
      <c r="Y172" s="149"/>
    </row>
    <row r="173" spans="1:25" s="149" customFormat="1" ht="18.75" thickBot="1">
      <c r="A173" s="164">
        <v>35</v>
      </c>
      <c r="B173" s="11">
        <v>200</v>
      </c>
      <c r="C173" s="847" t="s">
        <v>502</v>
      </c>
      <c r="D173" s="847"/>
      <c r="E173" s="470">
        <f>SUMIF($B$581:$B$12325,$B173,E$581:E$12325)</f>
        <v>0</v>
      </c>
      <c r="F173" s="239">
        <f>SUMIF($B$581:$B$12325,$B173,F$581:F$12325)</f>
        <v>0</v>
      </c>
      <c r="G173" s="239">
        <f>SUMIF($B$581:$B$12325,$B173,G$581:G$12325)</f>
        <v>0</v>
      </c>
      <c r="H173" s="239">
        <f>SUMIF($B$581:$B$12325,$B173,H$581:H$12325)</f>
        <v>0</v>
      </c>
      <c r="I173" s="239">
        <f>SUMIF($B$581:$B$12325,$B173,I$581:I$12325)</f>
        <v>0</v>
      </c>
      <c r="J173" s="753">
        <f t="shared" si="2"/>
      </c>
      <c r="K173" s="146"/>
      <c r="L173" s="240">
        <f>SUMIF($B$581:$B$12325,$B173,L$581:L$12325)</f>
        <v>0</v>
      </c>
      <c r="M173" s="241">
        <f>SUMIF($B$581:$B$12325,$B173,M$581:M$12325)</f>
        <v>0</v>
      </c>
      <c r="N173" s="241">
        <f>SUMIF($B$581:$B$12325,$B173,N$581:N$12325)</f>
        <v>0</v>
      </c>
      <c r="O173" s="241">
        <f>SUMIF($B$581:$B$12325,$B173,O$581:O$12325)</f>
        <v>0</v>
      </c>
      <c r="P173" s="146"/>
      <c r="Q173" s="242">
        <f aca="true" t="shared" si="8" ref="Q173:W173">SUMIF($B$581:$B$12325,$B173,Q$581:Q$12325)</f>
        <v>0</v>
      </c>
      <c r="R173" s="242">
        <f t="shared" si="8"/>
        <v>0</v>
      </c>
      <c r="S173" s="242">
        <f t="shared" si="8"/>
        <v>0</v>
      </c>
      <c r="T173" s="242">
        <f t="shared" si="8"/>
        <v>0</v>
      </c>
      <c r="U173" s="242">
        <f t="shared" si="8"/>
        <v>0</v>
      </c>
      <c r="V173" s="242">
        <f t="shared" si="8"/>
        <v>0</v>
      </c>
      <c r="W173" s="242">
        <f t="shared" si="8"/>
        <v>0</v>
      </c>
      <c r="X173" s="235">
        <f t="shared" si="7"/>
        <v>0</v>
      </c>
      <c r="Y173" s="111"/>
    </row>
    <row r="174" spans="1:24" ht="21.75" customHeight="1" thickBot="1">
      <c r="A174" s="165">
        <v>40</v>
      </c>
      <c r="B174" s="15"/>
      <c r="C174" s="18">
        <v>201</v>
      </c>
      <c r="D174" s="9" t="s">
        <v>503</v>
      </c>
      <c r="E174" s="469">
        <f aca="true" t="shared" si="9" ref="E174:I178">SUMIF($C$581:$C$12325,$C174,E$581:E$12325)</f>
        <v>0</v>
      </c>
      <c r="F174" s="152">
        <f t="shared" si="9"/>
        <v>0</v>
      </c>
      <c r="G174" s="152">
        <f t="shared" si="9"/>
        <v>0</v>
      </c>
      <c r="H174" s="152">
        <f t="shared" si="9"/>
        <v>0</v>
      </c>
      <c r="I174" s="152">
        <f t="shared" si="9"/>
        <v>0</v>
      </c>
      <c r="J174" s="753">
        <f t="shared" si="2"/>
      </c>
      <c r="K174" s="146"/>
      <c r="L174" s="236">
        <f aca="true" t="shared" si="10" ref="L174:O178">SUMIF($C$581:$C$12325,$C174,L$581:L$12325)</f>
        <v>0</v>
      </c>
      <c r="M174" s="237">
        <f t="shared" si="10"/>
        <v>0</v>
      </c>
      <c r="N174" s="237">
        <f t="shared" si="10"/>
        <v>0</v>
      </c>
      <c r="O174" s="237">
        <f t="shared" si="10"/>
        <v>0</v>
      </c>
      <c r="P174" s="146"/>
      <c r="Q174" s="238">
        <f aca="true" t="shared" si="11" ref="Q174:W178">SUMIF($C$581:$C$12325,$C174,Q$581:Q$12325)</f>
        <v>0</v>
      </c>
      <c r="R174" s="238">
        <f t="shared" si="11"/>
        <v>0</v>
      </c>
      <c r="S174" s="238">
        <f t="shared" si="11"/>
        <v>0</v>
      </c>
      <c r="T174" s="238">
        <f t="shared" si="11"/>
        <v>0</v>
      </c>
      <c r="U174" s="238">
        <f t="shared" si="11"/>
        <v>0</v>
      </c>
      <c r="V174" s="238">
        <f t="shared" si="11"/>
        <v>0</v>
      </c>
      <c r="W174" s="238">
        <f t="shared" si="11"/>
        <v>0</v>
      </c>
      <c r="X174" s="235">
        <f t="shared" si="7"/>
        <v>0</v>
      </c>
    </row>
    <row r="175" spans="1:25" ht="18.75" thickBot="1">
      <c r="A175" s="165">
        <v>45</v>
      </c>
      <c r="B175" s="7"/>
      <c r="C175" s="8">
        <v>202</v>
      </c>
      <c r="D175" s="19" t="s">
        <v>504</v>
      </c>
      <c r="E175" s="469">
        <f t="shared" si="9"/>
        <v>0</v>
      </c>
      <c r="F175" s="152">
        <f t="shared" si="9"/>
        <v>0</v>
      </c>
      <c r="G175" s="152">
        <f t="shared" si="9"/>
        <v>0</v>
      </c>
      <c r="H175" s="152">
        <f t="shared" si="9"/>
        <v>0</v>
      </c>
      <c r="I175" s="152">
        <f t="shared" si="9"/>
        <v>0</v>
      </c>
      <c r="J175" s="753">
        <f t="shared" si="2"/>
      </c>
      <c r="K175" s="146"/>
      <c r="L175" s="236">
        <f t="shared" si="10"/>
        <v>0</v>
      </c>
      <c r="M175" s="237">
        <f t="shared" si="10"/>
        <v>0</v>
      </c>
      <c r="N175" s="237">
        <f t="shared" si="10"/>
        <v>0</v>
      </c>
      <c r="O175" s="237">
        <f t="shared" si="10"/>
        <v>0</v>
      </c>
      <c r="P175" s="146"/>
      <c r="Q175" s="238">
        <f t="shared" si="11"/>
        <v>0</v>
      </c>
      <c r="R175" s="238">
        <f t="shared" si="11"/>
        <v>0</v>
      </c>
      <c r="S175" s="238">
        <f t="shared" si="11"/>
        <v>0</v>
      </c>
      <c r="T175" s="238">
        <f t="shared" si="11"/>
        <v>0</v>
      </c>
      <c r="U175" s="238">
        <f t="shared" si="11"/>
        <v>0</v>
      </c>
      <c r="V175" s="238">
        <f t="shared" si="11"/>
        <v>0</v>
      </c>
      <c r="W175" s="238">
        <f t="shared" si="11"/>
        <v>0</v>
      </c>
      <c r="X175" s="235">
        <f t="shared" si="7"/>
        <v>0</v>
      </c>
      <c r="Y175" s="149"/>
    </row>
    <row r="176" spans="1:24" ht="32.25" thickBot="1">
      <c r="A176" s="165">
        <v>50</v>
      </c>
      <c r="B176" s="29"/>
      <c r="C176" s="8">
        <v>205</v>
      </c>
      <c r="D176" s="19" t="s">
        <v>505</v>
      </c>
      <c r="E176" s="469">
        <f t="shared" si="9"/>
        <v>0</v>
      </c>
      <c r="F176" s="152">
        <f t="shared" si="9"/>
        <v>0</v>
      </c>
      <c r="G176" s="152">
        <f t="shared" si="9"/>
        <v>0</v>
      </c>
      <c r="H176" s="152">
        <f t="shared" si="9"/>
        <v>0</v>
      </c>
      <c r="I176" s="152">
        <f t="shared" si="9"/>
        <v>0</v>
      </c>
      <c r="J176" s="753">
        <f t="shared" si="2"/>
      </c>
      <c r="K176" s="146"/>
      <c r="L176" s="236">
        <f t="shared" si="10"/>
        <v>0</v>
      </c>
      <c r="M176" s="237">
        <f t="shared" si="10"/>
        <v>0</v>
      </c>
      <c r="N176" s="237">
        <f t="shared" si="10"/>
        <v>0</v>
      </c>
      <c r="O176" s="237">
        <f t="shared" si="10"/>
        <v>0</v>
      </c>
      <c r="P176" s="146"/>
      <c r="Q176" s="238">
        <f t="shared" si="11"/>
        <v>0</v>
      </c>
      <c r="R176" s="238">
        <f t="shared" si="11"/>
        <v>0</v>
      </c>
      <c r="S176" s="238">
        <f t="shared" si="11"/>
        <v>0</v>
      </c>
      <c r="T176" s="238">
        <f t="shared" si="11"/>
        <v>0</v>
      </c>
      <c r="U176" s="238">
        <f t="shared" si="11"/>
        <v>0</v>
      </c>
      <c r="V176" s="238">
        <f t="shared" si="11"/>
        <v>0</v>
      </c>
      <c r="W176" s="238">
        <f t="shared" si="11"/>
        <v>0</v>
      </c>
      <c r="X176" s="235">
        <f t="shared" si="7"/>
        <v>0</v>
      </c>
    </row>
    <row r="177" spans="1:24" ht="21.75" customHeight="1" thickBot="1">
      <c r="A177" s="165">
        <v>55</v>
      </c>
      <c r="B177" s="29"/>
      <c r="C177" s="8">
        <v>208</v>
      </c>
      <c r="D177" s="43" t="s">
        <v>506</v>
      </c>
      <c r="E177" s="469">
        <f t="shared" si="9"/>
        <v>0</v>
      </c>
      <c r="F177" s="152">
        <f t="shared" si="9"/>
        <v>0</v>
      </c>
      <c r="G177" s="152">
        <f t="shared" si="9"/>
        <v>0</v>
      </c>
      <c r="H177" s="152">
        <f t="shared" si="9"/>
        <v>0</v>
      </c>
      <c r="I177" s="152">
        <f t="shared" si="9"/>
        <v>0</v>
      </c>
      <c r="J177" s="753">
        <f t="shared" si="2"/>
      </c>
      <c r="K177" s="146"/>
      <c r="L177" s="236">
        <f t="shared" si="10"/>
        <v>0</v>
      </c>
      <c r="M177" s="237">
        <f t="shared" si="10"/>
        <v>0</v>
      </c>
      <c r="N177" s="237">
        <f t="shared" si="10"/>
        <v>0</v>
      </c>
      <c r="O177" s="237">
        <f t="shared" si="10"/>
        <v>0</v>
      </c>
      <c r="P177" s="146"/>
      <c r="Q177" s="238">
        <f t="shared" si="11"/>
        <v>0</v>
      </c>
      <c r="R177" s="238">
        <f t="shared" si="11"/>
        <v>0</v>
      </c>
      <c r="S177" s="238">
        <f t="shared" si="11"/>
        <v>0</v>
      </c>
      <c r="T177" s="238">
        <f t="shared" si="11"/>
        <v>0</v>
      </c>
      <c r="U177" s="238">
        <f t="shared" si="11"/>
        <v>0</v>
      </c>
      <c r="V177" s="238">
        <f t="shared" si="11"/>
        <v>0</v>
      </c>
      <c r="W177" s="238">
        <f t="shared" si="11"/>
        <v>0</v>
      </c>
      <c r="X177" s="235">
        <f t="shared" si="7"/>
        <v>0</v>
      </c>
    </row>
    <row r="178" spans="1:24" ht="18.75" thickBot="1">
      <c r="A178" s="165">
        <v>60</v>
      </c>
      <c r="B178" s="15"/>
      <c r="C178" s="14">
        <v>209</v>
      </c>
      <c r="D178" s="22" t="s">
        <v>507</v>
      </c>
      <c r="E178" s="469">
        <f t="shared" si="9"/>
        <v>0</v>
      </c>
      <c r="F178" s="152">
        <f t="shared" si="9"/>
        <v>0</v>
      </c>
      <c r="G178" s="152">
        <f t="shared" si="9"/>
        <v>0</v>
      </c>
      <c r="H178" s="152">
        <f t="shared" si="9"/>
        <v>0</v>
      </c>
      <c r="I178" s="152">
        <f t="shared" si="9"/>
        <v>0</v>
      </c>
      <c r="J178" s="753">
        <f t="shared" si="2"/>
      </c>
      <c r="K178" s="146"/>
      <c r="L178" s="236">
        <f t="shared" si="10"/>
        <v>0</v>
      </c>
      <c r="M178" s="237">
        <f t="shared" si="10"/>
        <v>0</v>
      </c>
      <c r="N178" s="237">
        <f t="shared" si="10"/>
        <v>0</v>
      </c>
      <c r="O178" s="237">
        <f t="shared" si="10"/>
        <v>0</v>
      </c>
      <c r="P178" s="146"/>
      <c r="Q178" s="238">
        <f t="shared" si="11"/>
        <v>0</v>
      </c>
      <c r="R178" s="238">
        <f t="shared" si="11"/>
        <v>0</v>
      </c>
      <c r="S178" s="238">
        <f t="shared" si="11"/>
        <v>0</v>
      </c>
      <c r="T178" s="238">
        <f t="shared" si="11"/>
        <v>0</v>
      </c>
      <c r="U178" s="238">
        <f t="shared" si="11"/>
        <v>0</v>
      </c>
      <c r="V178" s="238">
        <f t="shared" si="11"/>
        <v>0</v>
      </c>
      <c r="W178" s="238">
        <f t="shared" si="11"/>
        <v>0</v>
      </c>
      <c r="X178" s="235">
        <f t="shared" si="7"/>
        <v>0</v>
      </c>
    </row>
    <row r="179" spans="1:25" s="149" customFormat="1" ht="18.75" thickBot="1">
      <c r="A179" s="164">
        <v>65</v>
      </c>
      <c r="B179" s="11">
        <v>500</v>
      </c>
      <c r="C179" s="863" t="s">
        <v>508</v>
      </c>
      <c r="D179" s="863"/>
      <c r="E179" s="470">
        <f>SUMIF($B$581:$B$12325,$B179,E$581:E$12325)</f>
        <v>0</v>
      </c>
      <c r="F179" s="239">
        <f>SUMIF($B$581:$B$12325,$B179,F$581:F$12325)</f>
        <v>0</v>
      </c>
      <c r="G179" s="239">
        <f>SUMIF($B$581:$B$12325,$B179,G$581:G$12325)</f>
        <v>0</v>
      </c>
      <c r="H179" s="239">
        <f>SUMIF($B$581:$B$12325,$B179,H$581:H$12325)</f>
        <v>0</v>
      </c>
      <c r="I179" s="239">
        <f>SUMIF($B$581:$B$12325,$B179,I$581:I$12325)</f>
        <v>0</v>
      </c>
      <c r="J179" s="753">
        <f t="shared" si="2"/>
      </c>
      <c r="K179" s="146"/>
      <c r="L179" s="240">
        <f>SUMIF($B$581:$B$12325,$B179,L$581:L$12325)</f>
        <v>0</v>
      </c>
      <c r="M179" s="241">
        <f>SUMIF($B$581:$B$12325,$B179,M$581:M$12325)</f>
        <v>0</v>
      </c>
      <c r="N179" s="241">
        <f>SUMIF($B$581:$B$12325,$B179,N$581:N$12325)</f>
        <v>0</v>
      </c>
      <c r="O179" s="241">
        <f>SUMIF($B$581:$B$12325,$B179,O$581:O$12325)</f>
        <v>0</v>
      </c>
      <c r="P179" s="146"/>
      <c r="Q179" s="242">
        <f aca="true" t="shared" si="12" ref="Q179:W179">SUMIF($B$581:$B$12325,$B179,Q$581:Q$12325)</f>
        <v>0</v>
      </c>
      <c r="R179" s="242">
        <f t="shared" si="12"/>
        <v>0</v>
      </c>
      <c r="S179" s="242">
        <f t="shared" si="12"/>
        <v>0</v>
      </c>
      <c r="T179" s="242">
        <f t="shared" si="12"/>
        <v>0</v>
      </c>
      <c r="U179" s="242">
        <f t="shared" si="12"/>
        <v>0</v>
      </c>
      <c r="V179" s="242">
        <f t="shared" si="12"/>
        <v>0</v>
      </c>
      <c r="W179" s="242">
        <f t="shared" si="12"/>
        <v>0</v>
      </c>
      <c r="X179" s="235">
        <f t="shared" si="7"/>
        <v>0</v>
      </c>
      <c r="Y179" s="111"/>
    </row>
    <row r="180" spans="1:24" ht="32.25" thickBot="1">
      <c r="A180" s="165">
        <v>70</v>
      </c>
      <c r="B180" s="15"/>
      <c r="C180" s="44">
        <v>551</v>
      </c>
      <c r="D180" s="464" t="s">
        <v>509</v>
      </c>
      <c r="E180" s="469">
        <f aca="true" t="shared" si="13" ref="E180:I184">SUMIF($C$581:$C$12325,$C180,E$581:E$12325)</f>
        <v>0</v>
      </c>
      <c r="F180" s="152">
        <f t="shared" si="13"/>
        <v>0</v>
      </c>
      <c r="G180" s="152">
        <f t="shared" si="13"/>
        <v>0</v>
      </c>
      <c r="H180" s="152">
        <f t="shared" si="13"/>
        <v>0</v>
      </c>
      <c r="I180" s="152">
        <f t="shared" si="13"/>
        <v>0</v>
      </c>
      <c r="J180" s="753">
        <f t="shared" si="2"/>
      </c>
      <c r="K180" s="146"/>
      <c r="L180" s="236">
        <f aca="true" t="shared" si="14" ref="L180:O184">SUMIF($C$581:$C$12325,$C180,L$581:L$12325)</f>
        <v>0</v>
      </c>
      <c r="M180" s="237">
        <f t="shared" si="14"/>
        <v>0</v>
      </c>
      <c r="N180" s="237">
        <f t="shared" si="14"/>
        <v>0</v>
      </c>
      <c r="O180" s="237">
        <f t="shared" si="14"/>
        <v>0</v>
      </c>
      <c r="P180" s="146"/>
      <c r="Q180" s="238">
        <f aca="true" t="shared" si="15" ref="Q180:W184">SUMIF($C$581:$C$12325,$C180,Q$581:Q$12325)</f>
        <v>0</v>
      </c>
      <c r="R180" s="238">
        <f t="shared" si="15"/>
        <v>0</v>
      </c>
      <c r="S180" s="238">
        <f t="shared" si="15"/>
        <v>0</v>
      </c>
      <c r="T180" s="238">
        <f t="shared" si="15"/>
        <v>0</v>
      </c>
      <c r="U180" s="238">
        <f t="shared" si="15"/>
        <v>0</v>
      </c>
      <c r="V180" s="238">
        <f t="shared" si="15"/>
        <v>0</v>
      </c>
      <c r="W180" s="238">
        <f t="shared" si="15"/>
        <v>0</v>
      </c>
      <c r="X180" s="235">
        <f t="shared" si="7"/>
        <v>0</v>
      </c>
    </row>
    <row r="181" spans="1:25" ht="32.25" thickBot="1">
      <c r="A181" s="165">
        <v>75</v>
      </c>
      <c r="B181" s="15"/>
      <c r="C181" s="45">
        <f>C180+1</f>
        <v>552</v>
      </c>
      <c r="D181" s="465" t="s">
        <v>510</v>
      </c>
      <c r="E181" s="469">
        <f t="shared" si="13"/>
        <v>0</v>
      </c>
      <c r="F181" s="152">
        <f t="shared" si="13"/>
        <v>0</v>
      </c>
      <c r="G181" s="152">
        <f t="shared" si="13"/>
        <v>0</v>
      </c>
      <c r="H181" s="152">
        <f t="shared" si="13"/>
        <v>0</v>
      </c>
      <c r="I181" s="152">
        <f t="shared" si="13"/>
        <v>0</v>
      </c>
      <c r="J181" s="753">
        <f t="shared" si="2"/>
      </c>
      <c r="K181" s="146"/>
      <c r="L181" s="236">
        <f t="shared" si="14"/>
        <v>0</v>
      </c>
      <c r="M181" s="237">
        <f t="shared" si="14"/>
        <v>0</v>
      </c>
      <c r="N181" s="237">
        <f t="shared" si="14"/>
        <v>0</v>
      </c>
      <c r="O181" s="237">
        <f t="shared" si="14"/>
        <v>0</v>
      </c>
      <c r="P181" s="146"/>
      <c r="Q181" s="238">
        <f t="shared" si="15"/>
        <v>0</v>
      </c>
      <c r="R181" s="238">
        <f t="shared" si="15"/>
        <v>0</v>
      </c>
      <c r="S181" s="238">
        <f t="shared" si="15"/>
        <v>0</v>
      </c>
      <c r="T181" s="238">
        <f t="shared" si="15"/>
        <v>0</v>
      </c>
      <c r="U181" s="238">
        <f t="shared" si="15"/>
        <v>0</v>
      </c>
      <c r="V181" s="238">
        <f t="shared" si="15"/>
        <v>0</v>
      </c>
      <c r="W181" s="238">
        <f t="shared" si="15"/>
        <v>0</v>
      </c>
      <c r="X181" s="235">
        <f t="shared" si="7"/>
        <v>0</v>
      </c>
      <c r="Y181" s="149"/>
    </row>
    <row r="182" spans="1:24" ht="18.75" thickBot="1">
      <c r="A182" s="165">
        <v>80</v>
      </c>
      <c r="B182" s="15"/>
      <c r="C182" s="45">
        <v>560</v>
      </c>
      <c r="D182" s="466" t="s">
        <v>511</v>
      </c>
      <c r="E182" s="469">
        <f t="shared" si="13"/>
        <v>0</v>
      </c>
      <c r="F182" s="152">
        <f t="shared" si="13"/>
        <v>0</v>
      </c>
      <c r="G182" s="152">
        <f t="shared" si="13"/>
        <v>0</v>
      </c>
      <c r="H182" s="152">
        <f t="shared" si="13"/>
        <v>0</v>
      </c>
      <c r="I182" s="152">
        <f t="shared" si="13"/>
        <v>0</v>
      </c>
      <c r="J182" s="753">
        <f t="shared" si="2"/>
      </c>
      <c r="K182" s="146"/>
      <c r="L182" s="236">
        <f t="shared" si="14"/>
        <v>0</v>
      </c>
      <c r="M182" s="237">
        <f t="shared" si="14"/>
        <v>0</v>
      </c>
      <c r="N182" s="237">
        <f t="shared" si="14"/>
        <v>0</v>
      </c>
      <c r="O182" s="237">
        <f t="shared" si="14"/>
        <v>0</v>
      </c>
      <c r="P182" s="146"/>
      <c r="Q182" s="238">
        <f t="shared" si="15"/>
        <v>0</v>
      </c>
      <c r="R182" s="238">
        <f t="shared" si="15"/>
        <v>0</v>
      </c>
      <c r="S182" s="238">
        <f t="shared" si="15"/>
        <v>0</v>
      </c>
      <c r="T182" s="238">
        <f t="shared" si="15"/>
        <v>0</v>
      </c>
      <c r="U182" s="238">
        <f t="shared" si="15"/>
        <v>0</v>
      </c>
      <c r="V182" s="238">
        <f t="shared" si="15"/>
        <v>0</v>
      </c>
      <c r="W182" s="238">
        <f t="shared" si="15"/>
        <v>0</v>
      </c>
      <c r="X182" s="235">
        <f t="shared" si="7"/>
        <v>0</v>
      </c>
    </row>
    <row r="183" spans="1:24" ht="22.5" customHeight="1" thickBot="1">
      <c r="A183" s="165">
        <v>85</v>
      </c>
      <c r="B183" s="15"/>
      <c r="C183" s="45">
        <v>580</v>
      </c>
      <c r="D183" s="465" t="s">
        <v>512</v>
      </c>
      <c r="E183" s="469">
        <f t="shared" si="13"/>
        <v>0</v>
      </c>
      <c r="F183" s="152">
        <f t="shared" si="13"/>
        <v>0</v>
      </c>
      <c r="G183" s="152">
        <f t="shared" si="13"/>
        <v>0</v>
      </c>
      <c r="H183" s="152">
        <f t="shared" si="13"/>
        <v>0</v>
      </c>
      <c r="I183" s="152">
        <f t="shared" si="13"/>
        <v>0</v>
      </c>
      <c r="J183" s="753">
        <f t="shared" si="2"/>
      </c>
      <c r="K183" s="146"/>
      <c r="L183" s="236">
        <f t="shared" si="14"/>
        <v>0</v>
      </c>
      <c r="M183" s="237">
        <f t="shared" si="14"/>
        <v>0</v>
      </c>
      <c r="N183" s="237">
        <f t="shared" si="14"/>
        <v>0</v>
      </c>
      <c r="O183" s="237">
        <f t="shared" si="14"/>
        <v>0</v>
      </c>
      <c r="P183" s="146"/>
      <c r="Q183" s="238">
        <f t="shared" si="15"/>
        <v>0</v>
      </c>
      <c r="R183" s="238">
        <f t="shared" si="15"/>
        <v>0</v>
      </c>
      <c r="S183" s="238">
        <f t="shared" si="15"/>
        <v>0</v>
      </c>
      <c r="T183" s="238">
        <f t="shared" si="15"/>
        <v>0</v>
      </c>
      <c r="U183" s="238">
        <f t="shared" si="15"/>
        <v>0</v>
      </c>
      <c r="V183" s="238">
        <f t="shared" si="15"/>
        <v>0</v>
      </c>
      <c r="W183" s="238">
        <f t="shared" si="15"/>
        <v>0</v>
      </c>
      <c r="X183" s="235">
        <f t="shared" si="7"/>
        <v>0</v>
      </c>
    </row>
    <row r="184" spans="1:24" ht="32.25" thickBot="1">
      <c r="A184" s="165">
        <v>90</v>
      </c>
      <c r="B184" s="15"/>
      <c r="C184" s="46">
        <v>590</v>
      </c>
      <c r="D184" s="467" t="s">
        <v>513</v>
      </c>
      <c r="E184" s="469">
        <f t="shared" si="13"/>
        <v>0</v>
      </c>
      <c r="F184" s="152">
        <f t="shared" si="13"/>
        <v>0</v>
      </c>
      <c r="G184" s="152">
        <f t="shared" si="13"/>
        <v>0</v>
      </c>
      <c r="H184" s="152">
        <f t="shared" si="13"/>
        <v>0</v>
      </c>
      <c r="I184" s="152">
        <f t="shared" si="13"/>
        <v>0</v>
      </c>
      <c r="J184" s="753">
        <f t="shared" si="2"/>
      </c>
      <c r="K184" s="146"/>
      <c r="L184" s="236">
        <f t="shared" si="14"/>
        <v>0</v>
      </c>
      <c r="M184" s="237">
        <f t="shared" si="14"/>
        <v>0</v>
      </c>
      <c r="N184" s="237">
        <f t="shared" si="14"/>
        <v>0</v>
      </c>
      <c r="O184" s="237">
        <f t="shared" si="14"/>
        <v>0</v>
      </c>
      <c r="P184" s="146"/>
      <c r="Q184" s="238">
        <f t="shared" si="15"/>
        <v>0</v>
      </c>
      <c r="R184" s="238">
        <f t="shared" si="15"/>
        <v>0</v>
      </c>
      <c r="S184" s="238">
        <f t="shared" si="15"/>
        <v>0</v>
      </c>
      <c r="T184" s="238">
        <f t="shared" si="15"/>
        <v>0</v>
      </c>
      <c r="U184" s="238">
        <f t="shared" si="15"/>
        <v>0</v>
      </c>
      <c r="V184" s="238">
        <f t="shared" si="15"/>
        <v>0</v>
      </c>
      <c r="W184" s="238">
        <f t="shared" si="15"/>
        <v>0</v>
      </c>
      <c r="X184" s="235">
        <f t="shared" si="7"/>
        <v>0</v>
      </c>
    </row>
    <row r="185" spans="1:25" s="149" customFormat="1" ht="24" customHeight="1" thickBot="1">
      <c r="A185" s="164">
        <v>115</v>
      </c>
      <c r="B185" s="11">
        <v>800</v>
      </c>
      <c r="C185" s="864" t="s">
        <v>514</v>
      </c>
      <c r="D185" s="865"/>
      <c r="E185" s="470">
        <f aca="true" t="shared" si="16" ref="E185:I186">SUMIF($B$581:$B$12325,$B185,E$581:E$12325)</f>
        <v>0</v>
      </c>
      <c r="F185" s="239">
        <f t="shared" si="16"/>
        <v>0</v>
      </c>
      <c r="G185" s="239">
        <f t="shared" si="16"/>
        <v>0</v>
      </c>
      <c r="H185" s="239">
        <f t="shared" si="16"/>
        <v>0</v>
      </c>
      <c r="I185" s="239">
        <f t="shared" si="16"/>
        <v>0</v>
      </c>
      <c r="J185" s="753">
        <f t="shared" si="2"/>
      </c>
      <c r="K185" s="146"/>
      <c r="L185" s="240">
        <f aca="true" t="shared" si="17" ref="L185:O186">SUMIF($B$581:$B$12325,$B185,L$581:L$12325)</f>
        <v>0</v>
      </c>
      <c r="M185" s="241">
        <f t="shared" si="17"/>
        <v>0</v>
      </c>
      <c r="N185" s="241">
        <f t="shared" si="17"/>
        <v>0</v>
      </c>
      <c r="O185" s="241">
        <f t="shared" si="17"/>
        <v>0</v>
      </c>
      <c r="P185" s="146"/>
      <c r="Q185" s="242">
        <f aca="true" t="shared" si="18" ref="Q185:W186">SUMIF($B$581:$B$12325,$B185,Q$581:Q$12325)</f>
        <v>0</v>
      </c>
      <c r="R185" s="242">
        <f t="shared" si="18"/>
        <v>0</v>
      </c>
      <c r="S185" s="242">
        <f t="shared" si="18"/>
        <v>0</v>
      </c>
      <c r="T185" s="242">
        <f t="shared" si="18"/>
        <v>0</v>
      </c>
      <c r="U185" s="242">
        <f t="shared" si="18"/>
        <v>0</v>
      </c>
      <c r="V185" s="242">
        <f t="shared" si="18"/>
        <v>0</v>
      </c>
      <c r="W185" s="242">
        <f t="shared" si="18"/>
        <v>0</v>
      </c>
      <c r="X185" s="235">
        <f t="shared" si="7"/>
        <v>0</v>
      </c>
      <c r="Y185" s="111"/>
    </row>
    <row r="186" spans="1:25" s="149" customFormat="1" ht="18.75" thickBot="1">
      <c r="A186" s="164">
        <v>125</v>
      </c>
      <c r="B186" s="11">
        <v>1000</v>
      </c>
      <c r="C186" s="893" t="s">
        <v>515</v>
      </c>
      <c r="D186" s="893"/>
      <c r="E186" s="470">
        <f t="shared" si="16"/>
        <v>0</v>
      </c>
      <c r="F186" s="239">
        <f t="shared" si="16"/>
        <v>0</v>
      </c>
      <c r="G186" s="239">
        <f t="shared" si="16"/>
        <v>0</v>
      </c>
      <c r="H186" s="239">
        <f t="shared" si="16"/>
        <v>0</v>
      </c>
      <c r="I186" s="239">
        <f t="shared" si="16"/>
        <v>0</v>
      </c>
      <c r="J186" s="753">
        <f t="shared" si="2"/>
      </c>
      <c r="K186" s="146"/>
      <c r="L186" s="240">
        <f t="shared" si="17"/>
        <v>0</v>
      </c>
      <c r="M186" s="241">
        <f t="shared" si="17"/>
        <v>0</v>
      </c>
      <c r="N186" s="241">
        <f t="shared" si="17"/>
        <v>0</v>
      </c>
      <c r="O186" s="241">
        <f t="shared" si="17"/>
        <v>0</v>
      </c>
      <c r="P186" s="146"/>
      <c r="Q186" s="240">
        <f t="shared" si="18"/>
        <v>0</v>
      </c>
      <c r="R186" s="240">
        <f t="shared" si="18"/>
        <v>0</v>
      </c>
      <c r="S186" s="240">
        <f t="shared" si="18"/>
        <v>0</v>
      </c>
      <c r="T186" s="240">
        <f t="shared" si="18"/>
        <v>0</v>
      </c>
      <c r="U186" s="240">
        <f t="shared" si="18"/>
        <v>0</v>
      </c>
      <c r="V186" s="240">
        <f t="shared" si="18"/>
        <v>0</v>
      </c>
      <c r="W186" s="240">
        <f t="shared" si="18"/>
        <v>0</v>
      </c>
      <c r="X186" s="235">
        <f t="shared" si="7"/>
        <v>0</v>
      </c>
      <c r="Y186" s="111"/>
    </row>
    <row r="187" spans="1:25" ht="18.75" thickBot="1">
      <c r="A187" s="165">
        <v>130</v>
      </c>
      <c r="B187" s="7"/>
      <c r="C187" s="18">
        <v>1011</v>
      </c>
      <c r="D187" s="47" t="s">
        <v>516</v>
      </c>
      <c r="E187" s="469">
        <f aca="true" t="shared" si="19" ref="E187:I196">SUMIF($C$581:$C$12325,$C187,E$581:E$12325)</f>
        <v>0</v>
      </c>
      <c r="F187" s="152">
        <f t="shared" si="19"/>
        <v>0</v>
      </c>
      <c r="G187" s="152">
        <f t="shared" si="19"/>
        <v>0</v>
      </c>
      <c r="H187" s="152">
        <f t="shared" si="19"/>
        <v>0</v>
      </c>
      <c r="I187" s="152">
        <f t="shared" si="19"/>
        <v>0</v>
      </c>
      <c r="J187" s="753">
        <f t="shared" si="2"/>
      </c>
      <c r="K187" s="146"/>
      <c r="L187" s="236">
        <f aca="true" t="shared" si="20" ref="L187:O204">SUMIF($C$581:$C$12325,$C187,L$581:L$12325)</f>
        <v>0</v>
      </c>
      <c r="M187" s="237">
        <f t="shared" si="20"/>
        <v>0</v>
      </c>
      <c r="N187" s="237">
        <f t="shared" si="20"/>
        <v>0</v>
      </c>
      <c r="O187" s="237">
        <f t="shared" si="20"/>
        <v>0</v>
      </c>
      <c r="P187" s="146"/>
      <c r="Q187" s="236">
        <f aca="true" t="shared" si="21" ref="Q187:W196">SUMIF($C$581:$C$12325,$C187,Q$581:Q$12325)</f>
        <v>0</v>
      </c>
      <c r="R187" s="236">
        <f t="shared" si="21"/>
        <v>0</v>
      </c>
      <c r="S187" s="236">
        <f t="shared" si="21"/>
        <v>0</v>
      </c>
      <c r="T187" s="236">
        <f t="shared" si="21"/>
        <v>0</v>
      </c>
      <c r="U187" s="236">
        <f t="shared" si="21"/>
        <v>0</v>
      </c>
      <c r="V187" s="236">
        <f t="shared" si="21"/>
        <v>0</v>
      </c>
      <c r="W187" s="236">
        <f t="shared" si="21"/>
        <v>0</v>
      </c>
      <c r="X187" s="235">
        <f t="shared" si="7"/>
        <v>0</v>
      </c>
      <c r="Y187" s="149"/>
    </row>
    <row r="188" spans="1:25" ht="18.75" thickBot="1">
      <c r="A188" s="165">
        <v>135</v>
      </c>
      <c r="B188" s="7"/>
      <c r="C188" s="8">
        <v>1012</v>
      </c>
      <c r="D188" s="19" t="s">
        <v>517</v>
      </c>
      <c r="E188" s="469">
        <f t="shared" si="19"/>
        <v>0</v>
      </c>
      <c r="F188" s="152">
        <f t="shared" si="19"/>
        <v>0</v>
      </c>
      <c r="G188" s="152">
        <f t="shared" si="19"/>
        <v>0</v>
      </c>
      <c r="H188" s="152">
        <f t="shared" si="19"/>
        <v>0</v>
      </c>
      <c r="I188" s="152">
        <f t="shared" si="19"/>
        <v>0</v>
      </c>
      <c r="J188" s="753">
        <f t="shared" si="2"/>
      </c>
      <c r="K188" s="146"/>
      <c r="L188" s="236">
        <f t="shared" si="20"/>
        <v>0</v>
      </c>
      <c r="M188" s="237">
        <f t="shared" si="20"/>
        <v>0</v>
      </c>
      <c r="N188" s="237">
        <f t="shared" si="20"/>
        <v>0</v>
      </c>
      <c r="O188" s="237">
        <f t="shared" si="20"/>
        <v>0</v>
      </c>
      <c r="P188" s="146"/>
      <c r="Q188" s="236">
        <f t="shared" si="21"/>
        <v>0</v>
      </c>
      <c r="R188" s="236">
        <f t="shared" si="21"/>
        <v>0</v>
      </c>
      <c r="S188" s="236">
        <f t="shared" si="21"/>
        <v>0</v>
      </c>
      <c r="T188" s="236">
        <f t="shared" si="21"/>
        <v>0</v>
      </c>
      <c r="U188" s="236">
        <f t="shared" si="21"/>
        <v>0</v>
      </c>
      <c r="V188" s="236">
        <f t="shared" si="21"/>
        <v>0</v>
      </c>
      <c r="W188" s="236">
        <f t="shared" si="21"/>
        <v>0</v>
      </c>
      <c r="X188" s="235">
        <f t="shared" si="7"/>
        <v>0</v>
      </c>
      <c r="Y188" s="149"/>
    </row>
    <row r="189" spans="1:24" ht="18.75" thickBot="1">
      <c r="A189" s="165">
        <v>140</v>
      </c>
      <c r="B189" s="7"/>
      <c r="C189" s="8">
        <v>1013</v>
      </c>
      <c r="D189" s="19" t="s">
        <v>518</v>
      </c>
      <c r="E189" s="469">
        <f t="shared" si="19"/>
        <v>0</v>
      </c>
      <c r="F189" s="152">
        <f t="shared" si="19"/>
        <v>0</v>
      </c>
      <c r="G189" s="152">
        <f t="shared" si="19"/>
        <v>0</v>
      </c>
      <c r="H189" s="152">
        <f t="shared" si="19"/>
        <v>0</v>
      </c>
      <c r="I189" s="152">
        <f t="shared" si="19"/>
        <v>0</v>
      </c>
      <c r="J189" s="753">
        <f t="shared" si="2"/>
      </c>
      <c r="K189" s="146"/>
      <c r="L189" s="236">
        <f t="shared" si="20"/>
        <v>0</v>
      </c>
      <c r="M189" s="237">
        <f t="shared" si="20"/>
        <v>0</v>
      </c>
      <c r="N189" s="237">
        <f t="shared" si="20"/>
        <v>0</v>
      </c>
      <c r="O189" s="237">
        <f t="shared" si="20"/>
        <v>0</v>
      </c>
      <c r="P189" s="146"/>
      <c r="Q189" s="236">
        <f t="shared" si="21"/>
        <v>0</v>
      </c>
      <c r="R189" s="236">
        <f t="shared" si="21"/>
        <v>0</v>
      </c>
      <c r="S189" s="236">
        <f t="shared" si="21"/>
        <v>0</v>
      </c>
      <c r="T189" s="236">
        <f t="shared" si="21"/>
        <v>0</v>
      </c>
      <c r="U189" s="236">
        <f t="shared" si="21"/>
        <v>0</v>
      </c>
      <c r="V189" s="236">
        <f t="shared" si="21"/>
        <v>0</v>
      </c>
      <c r="W189" s="236">
        <f t="shared" si="21"/>
        <v>0</v>
      </c>
      <c r="X189" s="235">
        <f t="shared" si="7"/>
        <v>0</v>
      </c>
    </row>
    <row r="190" spans="1:24" ht="18.75" thickBot="1">
      <c r="A190" s="165">
        <v>145</v>
      </c>
      <c r="B190" s="7"/>
      <c r="C190" s="8">
        <v>1014</v>
      </c>
      <c r="D190" s="19" t="s">
        <v>519</v>
      </c>
      <c r="E190" s="469">
        <f t="shared" si="19"/>
        <v>0</v>
      </c>
      <c r="F190" s="152">
        <f t="shared" si="19"/>
        <v>0</v>
      </c>
      <c r="G190" s="152">
        <f t="shared" si="19"/>
        <v>0</v>
      </c>
      <c r="H190" s="152">
        <f t="shared" si="19"/>
        <v>0</v>
      </c>
      <c r="I190" s="152">
        <f t="shared" si="19"/>
        <v>0</v>
      </c>
      <c r="J190" s="753">
        <f t="shared" si="2"/>
      </c>
      <c r="K190" s="146"/>
      <c r="L190" s="236">
        <f t="shared" si="20"/>
        <v>0</v>
      </c>
      <c r="M190" s="237">
        <f t="shared" si="20"/>
        <v>0</v>
      </c>
      <c r="N190" s="237">
        <f t="shared" si="20"/>
        <v>0</v>
      </c>
      <c r="O190" s="237">
        <f t="shared" si="20"/>
        <v>0</v>
      </c>
      <c r="P190" s="146"/>
      <c r="Q190" s="236">
        <f t="shared" si="21"/>
        <v>0</v>
      </c>
      <c r="R190" s="236">
        <f t="shared" si="21"/>
        <v>0</v>
      </c>
      <c r="S190" s="236">
        <f t="shared" si="21"/>
        <v>0</v>
      </c>
      <c r="T190" s="236">
        <f t="shared" si="21"/>
        <v>0</v>
      </c>
      <c r="U190" s="236">
        <f t="shared" si="21"/>
        <v>0</v>
      </c>
      <c r="V190" s="236">
        <f t="shared" si="21"/>
        <v>0</v>
      </c>
      <c r="W190" s="236">
        <f t="shared" si="21"/>
        <v>0</v>
      </c>
      <c r="X190" s="235">
        <f t="shared" si="7"/>
        <v>0</v>
      </c>
    </row>
    <row r="191" spans="1:24" ht="18.75" thickBot="1">
      <c r="A191" s="165">
        <v>150</v>
      </c>
      <c r="B191" s="7"/>
      <c r="C191" s="8">
        <v>1015</v>
      </c>
      <c r="D191" s="19" t="s">
        <v>520</v>
      </c>
      <c r="E191" s="469">
        <f t="shared" si="19"/>
        <v>0</v>
      </c>
      <c r="F191" s="152">
        <f t="shared" si="19"/>
        <v>0</v>
      </c>
      <c r="G191" s="152">
        <f t="shared" si="19"/>
        <v>0</v>
      </c>
      <c r="H191" s="152">
        <f t="shared" si="19"/>
        <v>0</v>
      </c>
      <c r="I191" s="152">
        <f t="shared" si="19"/>
        <v>0</v>
      </c>
      <c r="J191" s="753">
        <f t="shared" si="2"/>
      </c>
      <c r="K191" s="146"/>
      <c r="L191" s="236">
        <f t="shared" si="20"/>
        <v>0</v>
      </c>
      <c r="M191" s="237">
        <f t="shared" si="20"/>
        <v>0</v>
      </c>
      <c r="N191" s="237">
        <f t="shared" si="20"/>
        <v>0</v>
      </c>
      <c r="O191" s="237">
        <f t="shared" si="20"/>
        <v>0</v>
      </c>
      <c r="P191" s="146"/>
      <c r="Q191" s="236">
        <f t="shared" si="21"/>
        <v>0</v>
      </c>
      <c r="R191" s="236">
        <f t="shared" si="21"/>
        <v>0</v>
      </c>
      <c r="S191" s="236">
        <f t="shared" si="21"/>
        <v>0</v>
      </c>
      <c r="T191" s="236">
        <f t="shared" si="21"/>
        <v>0</v>
      </c>
      <c r="U191" s="236">
        <f t="shared" si="21"/>
        <v>0</v>
      </c>
      <c r="V191" s="236">
        <f t="shared" si="21"/>
        <v>0</v>
      </c>
      <c r="W191" s="236">
        <f t="shared" si="21"/>
        <v>0</v>
      </c>
      <c r="X191" s="235">
        <f t="shared" si="7"/>
        <v>0</v>
      </c>
    </row>
    <row r="192" spans="1:24" ht="18.75" thickBot="1">
      <c r="A192" s="165">
        <v>155</v>
      </c>
      <c r="B192" s="7"/>
      <c r="C192" s="8">
        <v>1016</v>
      </c>
      <c r="D192" s="19" t="s">
        <v>521</v>
      </c>
      <c r="E192" s="469">
        <f t="shared" si="19"/>
        <v>0</v>
      </c>
      <c r="F192" s="152">
        <f t="shared" si="19"/>
        <v>0</v>
      </c>
      <c r="G192" s="152">
        <f t="shared" si="19"/>
        <v>0</v>
      </c>
      <c r="H192" s="152">
        <f t="shared" si="19"/>
        <v>0</v>
      </c>
      <c r="I192" s="152">
        <f t="shared" si="19"/>
        <v>0</v>
      </c>
      <c r="J192" s="753">
        <f t="shared" si="2"/>
      </c>
      <c r="K192" s="146"/>
      <c r="L192" s="236">
        <f t="shared" si="20"/>
        <v>0</v>
      </c>
      <c r="M192" s="237">
        <f t="shared" si="20"/>
        <v>0</v>
      </c>
      <c r="N192" s="237">
        <f t="shared" si="20"/>
        <v>0</v>
      </c>
      <c r="O192" s="237">
        <f t="shared" si="20"/>
        <v>0</v>
      </c>
      <c r="P192" s="146"/>
      <c r="Q192" s="236">
        <f t="shared" si="21"/>
        <v>0</v>
      </c>
      <c r="R192" s="236">
        <f t="shared" si="21"/>
        <v>0</v>
      </c>
      <c r="S192" s="236">
        <f t="shared" si="21"/>
        <v>0</v>
      </c>
      <c r="T192" s="236">
        <f t="shared" si="21"/>
        <v>0</v>
      </c>
      <c r="U192" s="236">
        <f t="shared" si="21"/>
        <v>0</v>
      </c>
      <c r="V192" s="236">
        <f t="shared" si="21"/>
        <v>0</v>
      </c>
      <c r="W192" s="236">
        <f t="shared" si="21"/>
        <v>0</v>
      </c>
      <c r="X192" s="235">
        <f t="shared" si="7"/>
        <v>0</v>
      </c>
    </row>
    <row r="193" spans="1:24" ht="18.75" thickBot="1">
      <c r="A193" s="165">
        <v>160</v>
      </c>
      <c r="B193" s="12"/>
      <c r="C193" s="48">
        <v>1020</v>
      </c>
      <c r="D193" s="49" t="s">
        <v>522</v>
      </c>
      <c r="E193" s="469">
        <f t="shared" si="19"/>
        <v>0</v>
      </c>
      <c r="F193" s="152">
        <f t="shared" si="19"/>
        <v>0</v>
      </c>
      <c r="G193" s="152">
        <f t="shared" si="19"/>
        <v>0</v>
      </c>
      <c r="H193" s="152">
        <f t="shared" si="19"/>
        <v>0</v>
      </c>
      <c r="I193" s="152">
        <f t="shared" si="19"/>
        <v>0</v>
      </c>
      <c r="J193" s="753">
        <f t="shared" si="2"/>
      </c>
      <c r="K193" s="146"/>
      <c r="L193" s="236">
        <f t="shared" si="20"/>
        <v>0</v>
      </c>
      <c r="M193" s="237">
        <f t="shared" si="20"/>
        <v>0</v>
      </c>
      <c r="N193" s="237">
        <f t="shared" si="20"/>
        <v>0</v>
      </c>
      <c r="O193" s="237">
        <f t="shared" si="20"/>
        <v>0</v>
      </c>
      <c r="P193" s="146"/>
      <c r="Q193" s="236">
        <f t="shared" si="21"/>
        <v>0</v>
      </c>
      <c r="R193" s="236">
        <f t="shared" si="21"/>
        <v>0</v>
      </c>
      <c r="S193" s="236">
        <f t="shared" si="21"/>
        <v>0</v>
      </c>
      <c r="T193" s="236">
        <f t="shared" si="21"/>
        <v>0</v>
      </c>
      <c r="U193" s="236">
        <f t="shared" si="21"/>
        <v>0</v>
      </c>
      <c r="V193" s="236">
        <f t="shared" si="21"/>
        <v>0</v>
      </c>
      <c r="W193" s="236">
        <f t="shared" si="21"/>
        <v>0</v>
      </c>
      <c r="X193" s="235">
        <f t="shared" si="7"/>
        <v>0</v>
      </c>
    </row>
    <row r="194" spans="1:24" ht="18.75" thickBot="1">
      <c r="A194" s="165">
        <v>165</v>
      </c>
      <c r="B194" s="7"/>
      <c r="C194" s="8">
        <v>1030</v>
      </c>
      <c r="D194" s="19" t="s">
        <v>523</v>
      </c>
      <c r="E194" s="469">
        <f t="shared" si="19"/>
        <v>0</v>
      </c>
      <c r="F194" s="152">
        <f t="shared" si="19"/>
        <v>0</v>
      </c>
      <c r="G194" s="152">
        <f t="shared" si="19"/>
        <v>0</v>
      </c>
      <c r="H194" s="152">
        <f t="shared" si="19"/>
        <v>0</v>
      </c>
      <c r="I194" s="152">
        <f t="shared" si="19"/>
        <v>0</v>
      </c>
      <c r="J194" s="753">
        <f t="shared" si="2"/>
      </c>
      <c r="K194" s="146"/>
      <c r="L194" s="236">
        <f t="shared" si="20"/>
        <v>0</v>
      </c>
      <c r="M194" s="237">
        <f t="shared" si="20"/>
        <v>0</v>
      </c>
      <c r="N194" s="237">
        <f t="shared" si="20"/>
        <v>0</v>
      </c>
      <c r="O194" s="237">
        <f t="shared" si="20"/>
        <v>0</v>
      </c>
      <c r="P194" s="146"/>
      <c r="Q194" s="236">
        <f t="shared" si="21"/>
        <v>0</v>
      </c>
      <c r="R194" s="236">
        <f t="shared" si="21"/>
        <v>0</v>
      </c>
      <c r="S194" s="236">
        <f t="shared" si="21"/>
        <v>0</v>
      </c>
      <c r="T194" s="236">
        <f t="shared" si="21"/>
        <v>0</v>
      </c>
      <c r="U194" s="236">
        <f t="shared" si="21"/>
        <v>0</v>
      </c>
      <c r="V194" s="236">
        <f t="shared" si="21"/>
        <v>0</v>
      </c>
      <c r="W194" s="236">
        <f t="shared" si="21"/>
        <v>0</v>
      </c>
      <c r="X194" s="235">
        <f t="shared" si="7"/>
        <v>0</v>
      </c>
    </row>
    <row r="195" spans="1:24" ht="22.5" customHeight="1" thickBot="1">
      <c r="A195" s="165">
        <v>170</v>
      </c>
      <c r="B195" s="7"/>
      <c r="C195" s="50">
        <v>1040</v>
      </c>
      <c r="D195" s="51" t="s">
        <v>524</v>
      </c>
      <c r="E195" s="469">
        <f t="shared" si="19"/>
        <v>0</v>
      </c>
      <c r="F195" s="152">
        <f t="shared" si="19"/>
        <v>0</v>
      </c>
      <c r="G195" s="152">
        <f t="shared" si="19"/>
        <v>0</v>
      </c>
      <c r="H195" s="152">
        <f t="shared" si="19"/>
        <v>0</v>
      </c>
      <c r="I195" s="152">
        <f t="shared" si="19"/>
        <v>0</v>
      </c>
      <c r="J195" s="753">
        <f t="shared" si="2"/>
      </c>
      <c r="K195" s="146"/>
      <c r="L195" s="236">
        <f t="shared" si="20"/>
        <v>0</v>
      </c>
      <c r="M195" s="237">
        <f t="shared" si="20"/>
        <v>0</v>
      </c>
      <c r="N195" s="237">
        <f t="shared" si="20"/>
        <v>0</v>
      </c>
      <c r="O195" s="237">
        <f t="shared" si="20"/>
        <v>0</v>
      </c>
      <c r="P195" s="146"/>
      <c r="Q195" s="238">
        <f t="shared" si="21"/>
        <v>0</v>
      </c>
      <c r="R195" s="238">
        <f t="shared" si="21"/>
        <v>0</v>
      </c>
      <c r="S195" s="238">
        <f t="shared" si="21"/>
        <v>0</v>
      </c>
      <c r="T195" s="238">
        <f t="shared" si="21"/>
        <v>0</v>
      </c>
      <c r="U195" s="238">
        <f t="shared" si="21"/>
        <v>0</v>
      </c>
      <c r="V195" s="238">
        <f t="shared" si="21"/>
        <v>0</v>
      </c>
      <c r="W195" s="238">
        <f t="shared" si="21"/>
        <v>0</v>
      </c>
      <c r="X195" s="235">
        <f t="shared" si="7"/>
        <v>0</v>
      </c>
    </row>
    <row r="196" spans="1:24" ht="18.75" thickBot="1">
      <c r="A196" s="165">
        <v>175</v>
      </c>
      <c r="B196" s="7"/>
      <c r="C196" s="48">
        <v>1051</v>
      </c>
      <c r="D196" s="52" t="s">
        <v>525</v>
      </c>
      <c r="E196" s="469">
        <f t="shared" si="19"/>
        <v>0</v>
      </c>
      <c r="F196" s="152">
        <f t="shared" si="19"/>
        <v>0</v>
      </c>
      <c r="G196" s="152">
        <f t="shared" si="19"/>
        <v>0</v>
      </c>
      <c r="H196" s="152">
        <f t="shared" si="19"/>
        <v>0</v>
      </c>
      <c r="I196" s="152">
        <f t="shared" si="19"/>
        <v>0</v>
      </c>
      <c r="J196" s="753">
        <f t="shared" si="2"/>
      </c>
      <c r="K196" s="146"/>
      <c r="L196" s="236">
        <f t="shared" si="20"/>
        <v>0</v>
      </c>
      <c r="M196" s="237">
        <f t="shared" si="20"/>
        <v>0</v>
      </c>
      <c r="N196" s="237">
        <f t="shared" si="20"/>
        <v>0</v>
      </c>
      <c r="O196" s="237">
        <f t="shared" si="20"/>
        <v>0</v>
      </c>
      <c r="P196" s="146"/>
      <c r="Q196" s="238">
        <f t="shared" si="21"/>
        <v>0</v>
      </c>
      <c r="R196" s="238">
        <f t="shared" si="21"/>
        <v>0</v>
      </c>
      <c r="S196" s="238">
        <f t="shared" si="21"/>
        <v>0</v>
      </c>
      <c r="T196" s="238">
        <f t="shared" si="21"/>
        <v>0</v>
      </c>
      <c r="U196" s="238">
        <f t="shared" si="21"/>
        <v>0</v>
      </c>
      <c r="V196" s="238">
        <f t="shared" si="21"/>
        <v>0</v>
      </c>
      <c r="W196" s="238">
        <f t="shared" si="21"/>
        <v>0</v>
      </c>
      <c r="X196" s="235">
        <f t="shared" si="7"/>
        <v>0</v>
      </c>
    </row>
    <row r="197" spans="1:24" ht="18.75" thickBot="1">
      <c r="A197" s="165">
        <v>180</v>
      </c>
      <c r="B197" s="7"/>
      <c r="C197" s="8">
        <v>1052</v>
      </c>
      <c r="D197" s="19" t="s">
        <v>526</v>
      </c>
      <c r="E197" s="469">
        <f aca="true" t="shared" si="22" ref="E197:I204">SUMIF($C$581:$C$12325,$C197,E$581:E$12325)</f>
        <v>0</v>
      </c>
      <c r="F197" s="152">
        <f t="shared" si="22"/>
        <v>0</v>
      </c>
      <c r="G197" s="152">
        <f t="shared" si="22"/>
        <v>0</v>
      </c>
      <c r="H197" s="152">
        <f t="shared" si="22"/>
        <v>0</v>
      </c>
      <c r="I197" s="152">
        <f t="shared" si="22"/>
        <v>0</v>
      </c>
      <c r="J197" s="753">
        <f t="shared" si="2"/>
      </c>
      <c r="K197" s="146"/>
      <c r="L197" s="236">
        <f t="shared" si="20"/>
        <v>0</v>
      </c>
      <c r="M197" s="237">
        <f t="shared" si="20"/>
        <v>0</v>
      </c>
      <c r="N197" s="237">
        <f t="shared" si="20"/>
        <v>0</v>
      </c>
      <c r="O197" s="237">
        <f t="shared" si="20"/>
        <v>0</v>
      </c>
      <c r="P197" s="146"/>
      <c r="Q197" s="238">
        <f aca="true" t="shared" si="23" ref="Q197:W204">SUMIF($C$581:$C$12325,$C197,Q$581:Q$12325)</f>
        <v>0</v>
      </c>
      <c r="R197" s="238">
        <f t="shared" si="23"/>
        <v>0</v>
      </c>
      <c r="S197" s="238">
        <f t="shared" si="23"/>
        <v>0</v>
      </c>
      <c r="T197" s="238">
        <f t="shared" si="23"/>
        <v>0</v>
      </c>
      <c r="U197" s="238">
        <f t="shared" si="23"/>
        <v>0</v>
      </c>
      <c r="V197" s="238">
        <f t="shared" si="23"/>
        <v>0</v>
      </c>
      <c r="W197" s="238">
        <f t="shared" si="23"/>
        <v>0</v>
      </c>
      <c r="X197" s="235">
        <f t="shared" si="7"/>
        <v>0</v>
      </c>
    </row>
    <row r="198" spans="1:24" ht="32.25" thickBot="1">
      <c r="A198" s="165">
        <v>185</v>
      </c>
      <c r="B198" s="7"/>
      <c r="C198" s="53">
        <v>1053</v>
      </c>
      <c r="D198" s="54" t="s">
        <v>527</v>
      </c>
      <c r="E198" s="469">
        <f t="shared" si="22"/>
        <v>0</v>
      </c>
      <c r="F198" s="152">
        <f t="shared" si="22"/>
        <v>0</v>
      </c>
      <c r="G198" s="152">
        <f t="shared" si="22"/>
        <v>0</v>
      </c>
      <c r="H198" s="152">
        <f t="shared" si="22"/>
        <v>0</v>
      </c>
      <c r="I198" s="152">
        <f t="shared" si="22"/>
        <v>0</v>
      </c>
      <c r="J198" s="753">
        <f t="shared" si="2"/>
      </c>
      <c r="K198" s="146"/>
      <c r="L198" s="236">
        <f t="shared" si="20"/>
        <v>0</v>
      </c>
      <c r="M198" s="237">
        <f t="shared" si="20"/>
        <v>0</v>
      </c>
      <c r="N198" s="237">
        <f t="shared" si="20"/>
        <v>0</v>
      </c>
      <c r="O198" s="237">
        <f t="shared" si="20"/>
        <v>0</v>
      </c>
      <c r="P198" s="146"/>
      <c r="Q198" s="238">
        <f t="shared" si="23"/>
        <v>0</v>
      </c>
      <c r="R198" s="238">
        <f t="shared" si="23"/>
        <v>0</v>
      </c>
      <c r="S198" s="238">
        <f t="shared" si="23"/>
        <v>0</v>
      </c>
      <c r="T198" s="238">
        <f t="shared" si="23"/>
        <v>0</v>
      </c>
      <c r="U198" s="238">
        <f t="shared" si="23"/>
        <v>0</v>
      </c>
      <c r="V198" s="238">
        <f t="shared" si="23"/>
        <v>0</v>
      </c>
      <c r="W198" s="238">
        <f t="shared" si="23"/>
        <v>0</v>
      </c>
      <c r="X198" s="235">
        <f t="shared" si="7"/>
        <v>0</v>
      </c>
    </row>
    <row r="199" spans="1:24" ht="18.75" thickBot="1">
      <c r="A199" s="165">
        <v>190</v>
      </c>
      <c r="B199" s="7"/>
      <c r="C199" s="8">
        <v>1062</v>
      </c>
      <c r="D199" s="10" t="s">
        <v>528</v>
      </c>
      <c r="E199" s="469">
        <f t="shared" si="22"/>
        <v>0</v>
      </c>
      <c r="F199" s="152">
        <f t="shared" si="22"/>
        <v>0</v>
      </c>
      <c r="G199" s="152">
        <f t="shared" si="22"/>
        <v>0</v>
      </c>
      <c r="H199" s="152">
        <f t="shared" si="22"/>
        <v>0</v>
      </c>
      <c r="I199" s="152">
        <f t="shared" si="22"/>
        <v>0</v>
      </c>
      <c r="J199" s="753">
        <f t="shared" si="2"/>
      </c>
      <c r="K199" s="146"/>
      <c r="L199" s="236">
        <f t="shared" si="20"/>
        <v>0</v>
      </c>
      <c r="M199" s="237">
        <f t="shared" si="20"/>
        <v>0</v>
      </c>
      <c r="N199" s="237">
        <f t="shared" si="20"/>
        <v>0</v>
      </c>
      <c r="O199" s="237">
        <f t="shared" si="20"/>
        <v>0</v>
      </c>
      <c r="P199" s="146"/>
      <c r="Q199" s="236">
        <f t="shared" si="23"/>
        <v>0</v>
      </c>
      <c r="R199" s="236">
        <f t="shared" si="23"/>
        <v>0</v>
      </c>
      <c r="S199" s="236">
        <f t="shared" si="23"/>
        <v>0</v>
      </c>
      <c r="T199" s="236">
        <f t="shared" si="23"/>
        <v>0</v>
      </c>
      <c r="U199" s="236">
        <f t="shared" si="23"/>
        <v>0</v>
      </c>
      <c r="V199" s="236">
        <f t="shared" si="23"/>
        <v>0</v>
      </c>
      <c r="W199" s="236">
        <f t="shared" si="23"/>
        <v>0</v>
      </c>
      <c r="X199" s="235">
        <f t="shared" si="7"/>
        <v>0</v>
      </c>
    </row>
    <row r="200" spans="1:24" ht="18.75" thickBot="1">
      <c r="A200" s="165">
        <v>195</v>
      </c>
      <c r="B200" s="7"/>
      <c r="C200" s="8">
        <v>1063</v>
      </c>
      <c r="D200" s="10" t="s">
        <v>529</v>
      </c>
      <c r="E200" s="469">
        <f t="shared" si="22"/>
        <v>0</v>
      </c>
      <c r="F200" s="152">
        <f t="shared" si="22"/>
        <v>0</v>
      </c>
      <c r="G200" s="152">
        <f t="shared" si="22"/>
        <v>0</v>
      </c>
      <c r="H200" s="152">
        <f t="shared" si="22"/>
        <v>0</v>
      </c>
      <c r="I200" s="152">
        <f t="shared" si="22"/>
        <v>0</v>
      </c>
      <c r="J200" s="753">
        <f t="shared" si="2"/>
      </c>
      <c r="K200" s="146"/>
      <c r="L200" s="236">
        <f t="shared" si="20"/>
        <v>0</v>
      </c>
      <c r="M200" s="237">
        <f t="shared" si="20"/>
        <v>0</v>
      </c>
      <c r="N200" s="237">
        <f t="shared" si="20"/>
        <v>0</v>
      </c>
      <c r="O200" s="237">
        <f t="shared" si="20"/>
        <v>0</v>
      </c>
      <c r="P200" s="146"/>
      <c r="Q200" s="238">
        <f t="shared" si="23"/>
        <v>0</v>
      </c>
      <c r="R200" s="238">
        <f t="shared" si="23"/>
        <v>0</v>
      </c>
      <c r="S200" s="238">
        <f t="shared" si="23"/>
        <v>0</v>
      </c>
      <c r="T200" s="238">
        <f t="shared" si="23"/>
        <v>0</v>
      </c>
      <c r="U200" s="238">
        <f t="shared" si="23"/>
        <v>0</v>
      </c>
      <c r="V200" s="238">
        <f t="shared" si="23"/>
        <v>0</v>
      </c>
      <c r="W200" s="238">
        <f t="shared" si="23"/>
        <v>0</v>
      </c>
      <c r="X200" s="235">
        <f t="shared" si="7"/>
        <v>0</v>
      </c>
    </row>
    <row r="201" spans="1:24" ht="18.75" thickBot="1">
      <c r="A201" s="165">
        <v>200</v>
      </c>
      <c r="B201" s="7"/>
      <c r="C201" s="53">
        <v>1069</v>
      </c>
      <c r="D201" s="55" t="s">
        <v>530</v>
      </c>
      <c r="E201" s="469">
        <f t="shared" si="22"/>
        <v>0</v>
      </c>
      <c r="F201" s="152">
        <f t="shared" si="22"/>
        <v>0</v>
      </c>
      <c r="G201" s="152">
        <f t="shared" si="22"/>
        <v>0</v>
      </c>
      <c r="H201" s="152">
        <f t="shared" si="22"/>
        <v>0</v>
      </c>
      <c r="I201" s="152">
        <f t="shared" si="22"/>
        <v>0</v>
      </c>
      <c r="J201" s="753">
        <f t="shared" si="2"/>
      </c>
      <c r="K201" s="146"/>
      <c r="L201" s="236">
        <f t="shared" si="20"/>
        <v>0</v>
      </c>
      <c r="M201" s="237">
        <f t="shared" si="20"/>
        <v>0</v>
      </c>
      <c r="N201" s="237">
        <f t="shared" si="20"/>
        <v>0</v>
      </c>
      <c r="O201" s="237">
        <f t="shared" si="20"/>
        <v>0</v>
      </c>
      <c r="P201" s="146"/>
      <c r="Q201" s="236">
        <f t="shared" si="23"/>
        <v>0</v>
      </c>
      <c r="R201" s="236">
        <f t="shared" si="23"/>
        <v>0</v>
      </c>
      <c r="S201" s="236">
        <f t="shared" si="23"/>
        <v>0</v>
      </c>
      <c r="T201" s="236">
        <f t="shared" si="23"/>
        <v>0</v>
      </c>
      <c r="U201" s="236">
        <f t="shared" si="23"/>
        <v>0</v>
      </c>
      <c r="V201" s="236">
        <f t="shared" si="23"/>
        <v>0</v>
      </c>
      <c r="W201" s="236">
        <f t="shared" si="23"/>
        <v>0</v>
      </c>
      <c r="X201" s="235">
        <f t="shared" si="7"/>
        <v>0</v>
      </c>
    </row>
    <row r="202" spans="1:24" ht="30.75" thickBot="1">
      <c r="A202" s="165">
        <v>205</v>
      </c>
      <c r="B202" s="12"/>
      <c r="C202" s="8">
        <v>1091</v>
      </c>
      <c r="D202" s="19" t="s">
        <v>531</v>
      </c>
      <c r="E202" s="469">
        <f t="shared" si="22"/>
        <v>0</v>
      </c>
      <c r="F202" s="152">
        <f t="shared" si="22"/>
        <v>0</v>
      </c>
      <c r="G202" s="152">
        <f t="shared" si="22"/>
        <v>0</v>
      </c>
      <c r="H202" s="152">
        <f t="shared" si="22"/>
        <v>0</v>
      </c>
      <c r="I202" s="152">
        <f t="shared" si="22"/>
        <v>0</v>
      </c>
      <c r="J202" s="753">
        <f t="shared" si="2"/>
      </c>
      <c r="K202" s="146"/>
      <c r="L202" s="236">
        <f t="shared" si="20"/>
        <v>0</v>
      </c>
      <c r="M202" s="237">
        <f t="shared" si="20"/>
        <v>0</v>
      </c>
      <c r="N202" s="237">
        <f t="shared" si="20"/>
        <v>0</v>
      </c>
      <c r="O202" s="237">
        <f t="shared" si="20"/>
        <v>0</v>
      </c>
      <c r="P202" s="146"/>
      <c r="Q202" s="236">
        <f t="shared" si="23"/>
        <v>0</v>
      </c>
      <c r="R202" s="236">
        <f t="shared" si="23"/>
        <v>0</v>
      </c>
      <c r="S202" s="236">
        <f t="shared" si="23"/>
        <v>0</v>
      </c>
      <c r="T202" s="236">
        <f t="shared" si="23"/>
        <v>0</v>
      </c>
      <c r="U202" s="236">
        <f t="shared" si="23"/>
        <v>0</v>
      </c>
      <c r="V202" s="236">
        <f t="shared" si="23"/>
        <v>0</v>
      </c>
      <c r="W202" s="236">
        <f t="shared" si="23"/>
        <v>0</v>
      </c>
      <c r="X202" s="235">
        <f t="shared" si="7"/>
        <v>0</v>
      </c>
    </row>
    <row r="203" spans="1:24" ht="30.75" thickBot="1">
      <c r="A203" s="165">
        <v>210</v>
      </c>
      <c r="B203" s="7"/>
      <c r="C203" s="8">
        <v>1092</v>
      </c>
      <c r="D203" s="19" t="s">
        <v>532</v>
      </c>
      <c r="E203" s="469">
        <f t="shared" si="22"/>
        <v>0</v>
      </c>
      <c r="F203" s="152">
        <f t="shared" si="22"/>
        <v>0</v>
      </c>
      <c r="G203" s="152">
        <f t="shared" si="22"/>
        <v>0</v>
      </c>
      <c r="H203" s="152">
        <f t="shared" si="22"/>
        <v>0</v>
      </c>
      <c r="I203" s="152">
        <f t="shared" si="22"/>
        <v>0</v>
      </c>
      <c r="J203" s="753">
        <f t="shared" si="2"/>
      </c>
      <c r="K203" s="146"/>
      <c r="L203" s="236">
        <f t="shared" si="20"/>
        <v>0</v>
      </c>
      <c r="M203" s="237">
        <f t="shared" si="20"/>
        <v>0</v>
      </c>
      <c r="N203" s="237">
        <f t="shared" si="20"/>
        <v>0</v>
      </c>
      <c r="O203" s="237">
        <f t="shared" si="20"/>
        <v>0</v>
      </c>
      <c r="P203" s="146"/>
      <c r="Q203" s="238">
        <f t="shared" si="23"/>
        <v>0</v>
      </c>
      <c r="R203" s="238">
        <f t="shared" si="23"/>
        <v>0</v>
      </c>
      <c r="S203" s="238">
        <f t="shared" si="23"/>
        <v>0</v>
      </c>
      <c r="T203" s="238">
        <f t="shared" si="23"/>
        <v>0</v>
      </c>
      <c r="U203" s="238">
        <f t="shared" si="23"/>
        <v>0</v>
      </c>
      <c r="V203" s="238">
        <f t="shared" si="23"/>
        <v>0</v>
      </c>
      <c r="W203" s="238">
        <f t="shared" si="23"/>
        <v>0</v>
      </c>
      <c r="X203" s="235">
        <f t="shared" si="7"/>
        <v>0</v>
      </c>
    </row>
    <row r="204" spans="1:24" ht="30.75" thickBot="1">
      <c r="A204" s="165">
        <v>215</v>
      </c>
      <c r="B204" s="7"/>
      <c r="C204" s="14">
        <v>1098</v>
      </c>
      <c r="D204" s="20" t="s">
        <v>533</v>
      </c>
      <c r="E204" s="469">
        <f t="shared" si="22"/>
        <v>0</v>
      </c>
      <c r="F204" s="152">
        <f t="shared" si="22"/>
        <v>0</v>
      </c>
      <c r="G204" s="152">
        <f t="shared" si="22"/>
        <v>0</v>
      </c>
      <c r="H204" s="152">
        <f t="shared" si="22"/>
        <v>0</v>
      </c>
      <c r="I204" s="152">
        <f t="shared" si="22"/>
        <v>0</v>
      </c>
      <c r="J204" s="753">
        <f t="shared" si="2"/>
      </c>
      <c r="K204" s="146"/>
      <c r="L204" s="236">
        <f t="shared" si="20"/>
        <v>0</v>
      </c>
      <c r="M204" s="237">
        <f t="shared" si="20"/>
        <v>0</v>
      </c>
      <c r="N204" s="237">
        <f t="shared" si="20"/>
        <v>0</v>
      </c>
      <c r="O204" s="237">
        <f t="shared" si="20"/>
        <v>0</v>
      </c>
      <c r="P204" s="146"/>
      <c r="Q204" s="236">
        <f t="shared" si="23"/>
        <v>0</v>
      </c>
      <c r="R204" s="236">
        <f t="shared" si="23"/>
        <v>0</v>
      </c>
      <c r="S204" s="236">
        <f t="shared" si="23"/>
        <v>0</v>
      </c>
      <c r="T204" s="236">
        <f t="shared" si="23"/>
        <v>0</v>
      </c>
      <c r="U204" s="236">
        <f t="shared" si="23"/>
        <v>0</v>
      </c>
      <c r="V204" s="236">
        <f t="shared" si="23"/>
        <v>0</v>
      </c>
      <c r="W204" s="236">
        <f t="shared" si="23"/>
        <v>0</v>
      </c>
      <c r="X204" s="235">
        <f t="shared" si="7"/>
        <v>0</v>
      </c>
    </row>
    <row r="205" spans="1:25" s="149" customFormat="1" ht="18.75" thickBot="1">
      <c r="A205" s="164">
        <v>220</v>
      </c>
      <c r="B205" s="11">
        <v>2100</v>
      </c>
      <c r="C205" s="852" t="s">
        <v>180</v>
      </c>
      <c r="D205" s="852"/>
      <c r="E205" s="470">
        <f>SUMIF($B$581:$B$12325,$B205,E$581:E$12325)</f>
        <v>0</v>
      </c>
      <c r="F205" s="239">
        <f>SUMIF($B$581:$B$12325,$B205,F$581:F$12325)</f>
        <v>0</v>
      </c>
      <c r="G205" s="239">
        <f>SUMIF($B$581:$B$12325,$B205,G$581:G$12325)</f>
        <v>0</v>
      </c>
      <c r="H205" s="239">
        <f>SUMIF($B$581:$B$12325,$B205,H$581:H$12325)</f>
        <v>0</v>
      </c>
      <c r="I205" s="239">
        <f>SUMIF($B$581:$B$12325,$B205,I$581:I$12325)</f>
        <v>0</v>
      </c>
      <c r="J205" s="753">
        <f t="shared" si="2"/>
      </c>
      <c r="K205" s="146"/>
      <c r="L205" s="240">
        <f>SUMIF($B$581:$B$12325,$B205,L$581:L$12325)</f>
        <v>0</v>
      </c>
      <c r="M205" s="241">
        <f>SUMIF($B$581:$B$12325,$B205,M$581:M$12325)</f>
        <v>0</v>
      </c>
      <c r="N205" s="241">
        <f>SUMIF($B$581:$B$12325,$B205,N$581:N$12325)</f>
        <v>0</v>
      </c>
      <c r="O205" s="241">
        <f>SUMIF($B$581:$B$12325,$B205,O$581:O$12325)</f>
        <v>0</v>
      </c>
      <c r="P205" s="146"/>
      <c r="Q205" s="242">
        <f aca="true" t="shared" si="24" ref="Q205:W205">SUMIF($B$581:$B$12325,$B205,Q$581:Q$12325)</f>
        <v>0</v>
      </c>
      <c r="R205" s="242">
        <f t="shared" si="24"/>
        <v>0</v>
      </c>
      <c r="S205" s="242">
        <f t="shared" si="24"/>
        <v>0</v>
      </c>
      <c r="T205" s="242">
        <f t="shared" si="24"/>
        <v>0</v>
      </c>
      <c r="U205" s="242">
        <f t="shared" si="24"/>
        <v>0</v>
      </c>
      <c r="V205" s="242">
        <f t="shared" si="24"/>
        <v>0</v>
      </c>
      <c r="W205" s="242">
        <f t="shared" si="24"/>
        <v>0</v>
      </c>
      <c r="X205" s="235">
        <f t="shared" si="7"/>
        <v>0</v>
      </c>
      <c r="Y205" s="111"/>
    </row>
    <row r="206" spans="1:24" ht="18.75" thickBot="1">
      <c r="A206" s="165">
        <v>225</v>
      </c>
      <c r="B206" s="7"/>
      <c r="C206" s="18">
        <v>2110</v>
      </c>
      <c r="D206" s="21" t="s">
        <v>534</v>
      </c>
      <c r="E206" s="469">
        <f aca="true" t="shared" si="25" ref="E206:I210">SUMIF($C$581:$C$12325,$C206,E$581:E$12325)</f>
        <v>0</v>
      </c>
      <c r="F206" s="152">
        <f t="shared" si="25"/>
        <v>0</v>
      </c>
      <c r="G206" s="152">
        <f t="shared" si="25"/>
        <v>0</v>
      </c>
      <c r="H206" s="152">
        <f t="shared" si="25"/>
        <v>0</v>
      </c>
      <c r="I206" s="152">
        <f t="shared" si="25"/>
        <v>0</v>
      </c>
      <c r="J206" s="753">
        <f t="shared" si="2"/>
      </c>
      <c r="K206" s="146"/>
      <c r="L206" s="236">
        <f aca="true" t="shared" si="26" ref="L206:O210">SUMIF($C$581:$C$12325,$C206,L$581:L$12325)</f>
        <v>0</v>
      </c>
      <c r="M206" s="237">
        <f t="shared" si="26"/>
        <v>0</v>
      </c>
      <c r="N206" s="237">
        <f t="shared" si="26"/>
        <v>0</v>
      </c>
      <c r="O206" s="237">
        <f t="shared" si="26"/>
        <v>0</v>
      </c>
      <c r="P206" s="146"/>
      <c r="Q206" s="238">
        <f aca="true" t="shared" si="27" ref="Q206:W210">SUMIF($C$581:$C$12325,$C206,Q$581:Q$12325)</f>
        <v>0</v>
      </c>
      <c r="R206" s="238">
        <f t="shared" si="27"/>
        <v>0</v>
      </c>
      <c r="S206" s="238">
        <f t="shared" si="27"/>
        <v>0</v>
      </c>
      <c r="T206" s="238">
        <f t="shared" si="27"/>
        <v>0</v>
      </c>
      <c r="U206" s="238">
        <f t="shared" si="27"/>
        <v>0</v>
      </c>
      <c r="V206" s="238">
        <f t="shared" si="27"/>
        <v>0</v>
      </c>
      <c r="W206" s="238">
        <f t="shared" si="27"/>
        <v>0</v>
      </c>
      <c r="X206" s="235">
        <f t="shared" si="7"/>
        <v>0</v>
      </c>
    </row>
    <row r="207" spans="1:25" ht="18.75" thickBot="1">
      <c r="A207" s="165">
        <v>230</v>
      </c>
      <c r="B207" s="56"/>
      <c r="C207" s="8">
        <v>2120</v>
      </c>
      <c r="D207" s="43" t="s">
        <v>535</v>
      </c>
      <c r="E207" s="469">
        <f t="shared" si="25"/>
        <v>0</v>
      </c>
      <c r="F207" s="152">
        <f t="shared" si="25"/>
        <v>0</v>
      </c>
      <c r="G207" s="152">
        <f t="shared" si="25"/>
        <v>0</v>
      </c>
      <c r="H207" s="152">
        <f t="shared" si="25"/>
        <v>0</v>
      </c>
      <c r="I207" s="152">
        <f t="shared" si="25"/>
        <v>0</v>
      </c>
      <c r="J207" s="753">
        <f t="shared" si="2"/>
      </c>
      <c r="K207" s="146"/>
      <c r="L207" s="236">
        <f t="shared" si="26"/>
        <v>0</v>
      </c>
      <c r="M207" s="237">
        <f t="shared" si="26"/>
        <v>0</v>
      </c>
      <c r="N207" s="237">
        <f t="shared" si="26"/>
        <v>0</v>
      </c>
      <c r="O207" s="237">
        <f t="shared" si="26"/>
        <v>0</v>
      </c>
      <c r="P207" s="146"/>
      <c r="Q207" s="238">
        <f t="shared" si="27"/>
        <v>0</v>
      </c>
      <c r="R207" s="238">
        <f t="shared" si="27"/>
        <v>0</v>
      </c>
      <c r="S207" s="238">
        <f t="shared" si="27"/>
        <v>0</v>
      </c>
      <c r="T207" s="238">
        <f t="shared" si="27"/>
        <v>0</v>
      </c>
      <c r="U207" s="238">
        <f t="shared" si="27"/>
        <v>0</v>
      </c>
      <c r="V207" s="238">
        <f t="shared" si="27"/>
        <v>0</v>
      </c>
      <c r="W207" s="238">
        <f t="shared" si="27"/>
        <v>0</v>
      </c>
      <c r="X207" s="235">
        <f t="shared" si="7"/>
        <v>0</v>
      </c>
      <c r="Y207" s="149"/>
    </row>
    <row r="208" spans="1:24" ht="23.25" customHeight="1" thickBot="1">
      <c r="A208" s="165">
        <v>235</v>
      </c>
      <c r="B208" s="56"/>
      <c r="C208" s="8">
        <v>2125</v>
      </c>
      <c r="D208" s="43" t="s">
        <v>536</v>
      </c>
      <c r="E208" s="469">
        <f t="shared" si="25"/>
        <v>0</v>
      </c>
      <c r="F208" s="152">
        <f t="shared" si="25"/>
        <v>0</v>
      </c>
      <c r="G208" s="152">
        <f t="shared" si="25"/>
        <v>0</v>
      </c>
      <c r="H208" s="152">
        <f t="shared" si="25"/>
        <v>0</v>
      </c>
      <c r="I208" s="152">
        <f t="shared" si="25"/>
        <v>0</v>
      </c>
      <c r="J208" s="753">
        <f t="shared" si="2"/>
      </c>
      <c r="K208" s="146"/>
      <c r="L208" s="236">
        <f t="shared" si="26"/>
        <v>0</v>
      </c>
      <c r="M208" s="237">
        <f t="shared" si="26"/>
        <v>0</v>
      </c>
      <c r="N208" s="237">
        <f t="shared" si="26"/>
        <v>0</v>
      </c>
      <c r="O208" s="237">
        <f t="shared" si="26"/>
        <v>0</v>
      </c>
      <c r="P208" s="146"/>
      <c r="Q208" s="238">
        <f t="shared" si="27"/>
        <v>0</v>
      </c>
      <c r="R208" s="238">
        <f t="shared" si="27"/>
        <v>0</v>
      </c>
      <c r="S208" s="238">
        <f t="shared" si="27"/>
        <v>0</v>
      </c>
      <c r="T208" s="238">
        <f t="shared" si="27"/>
        <v>0</v>
      </c>
      <c r="U208" s="238">
        <f t="shared" si="27"/>
        <v>0</v>
      </c>
      <c r="V208" s="238">
        <f t="shared" si="27"/>
        <v>0</v>
      </c>
      <c r="W208" s="238">
        <f t="shared" si="27"/>
        <v>0</v>
      </c>
      <c r="X208" s="235">
        <f t="shared" si="7"/>
        <v>0</v>
      </c>
    </row>
    <row r="209" spans="1:24" ht="22.5" customHeight="1" thickBot="1">
      <c r="A209" s="165">
        <v>240</v>
      </c>
      <c r="B209" s="15"/>
      <c r="C209" s="8">
        <v>2140</v>
      </c>
      <c r="D209" s="43" t="s">
        <v>537</v>
      </c>
      <c r="E209" s="469">
        <f t="shared" si="25"/>
        <v>0</v>
      </c>
      <c r="F209" s="152">
        <f t="shared" si="25"/>
        <v>0</v>
      </c>
      <c r="G209" s="152">
        <f t="shared" si="25"/>
        <v>0</v>
      </c>
      <c r="H209" s="152">
        <f t="shared" si="25"/>
        <v>0</v>
      </c>
      <c r="I209" s="152">
        <f t="shared" si="25"/>
        <v>0</v>
      </c>
      <c r="J209" s="753">
        <f t="shared" si="2"/>
      </c>
      <c r="K209" s="146"/>
      <c r="L209" s="236">
        <f t="shared" si="26"/>
        <v>0</v>
      </c>
      <c r="M209" s="237">
        <f t="shared" si="26"/>
        <v>0</v>
      </c>
      <c r="N209" s="237">
        <f t="shared" si="26"/>
        <v>0</v>
      </c>
      <c r="O209" s="237">
        <f t="shared" si="26"/>
        <v>0</v>
      </c>
      <c r="P209" s="146"/>
      <c r="Q209" s="238">
        <f t="shared" si="27"/>
        <v>0</v>
      </c>
      <c r="R209" s="238">
        <f t="shared" si="27"/>
        <v>0</v>
      </c>
      <c r="S209" s="238">
        <f t="shared" si="27"/>
        <v>0</v>
      </c>
      <c r="T209" s="238">
        <f t="shared" si="27"/>
        <v>0</v>
      </c>
      <c r="U209" s="238">
        <f t="shared" si="27"/>
        <v>0</v>
      </c>
      <c r="V209" s="238">
        <f t="shared" si="27"/>
        <v>0</v>
      </c>
      <c r="W209" s="238">
        <f t="shared" si="27"/>
        <v>0</v>
      </c>
      <c r="X209" s="235">
        <f t="shared" si="7"/>
        <v>0</v>
      </c>
    </row>
    <row r="210" spans="1:24" ht="23.25" customHeight="1" thickBot="1">
      <c r="A210" s="165">
        <v>245</v>
      </c>
      <c r="B210" s="7"/>
      <c r="C210" s="14">
        <v>2190</v>
      </c>
      <c r="D210" s="31" t="s">
        <v>538</v>
      </c>
      <c r="E210" s="469">
        <f t="shared" si="25"/>
        <v>0</v>
      </c>
      <c r="F210" s="152">
        <f t="shared" si="25"/>
        <v>0</v>
      </c>
      <c r="G210" s="152">
        <f t="shared" si="25"/>
        <v>0</v>
      </c>
      <c r="H210" s="152">
        <f t="shared" si="25"/>
        <v>0</v>
      </c>
      <c r="I210" s="152">
        <f t="shared" si="25"/>
        <v>0</v>
      </c>
      <c r="J210" s="753">
        <f t="shared" si="2"/>
      </c>
      <c r="K210" s="146"/>
      <c r="L210" s="236">
        <f t="shared" si="26"/>
        <v>0</v>
      </c>
      <c r="M210" s="237">
        <f t="shared" si="26"/>
        <v>0</v>
      </c>
      <c r="N210" s="237">
        <f t="shared" si="26"/>
        <v>0</v>
      </c>
      <c r="O210" s="237">
        <f t="shared" si="26"/>
        <v>0</v>
      </c>
      <c r="P210" s="146"/>
      <c r="Q210" s="238">
        <f t="shared" si="27"/>
        <v>0</v>
      </c>
      <c r="R210" s="238">
        <f t="shared" si="27"/>
        <v>0</v>
      </c>
      <c r="S210" s="238">
        <f t="shared" si="27"/>
        <v>0</v>
      </c>
      <c r="T210" s="238">
        <f t="shared" si="27"/>
        <v>0</v>
      </c>
      <c r="U210" s="238">
        <f t="shared" si="27"/>
        <v>0</v>
      </c>
      <c r="V210" s="238">
        <f t="shared" si="27"/>
        <v>0</v>
      </c>
      <c r="W210" s="238">
        <f t="shared" si="27"/>
        <v>0</v>
      </c>
      <c r="X210" s="235">
        <f t="shared" si="7"/>
        <v>0</v>
      </c>
    </row>
    <row r="211" spans="1:25" s="149" customFormat="1" ht="18.75" thickBot="1">
      <c r="A211" s="164">
        <v>250</v>
      </c>
      <c r="B211" s="11">
        <v>2200</v>
      </c>
      <c r="C211" s="852" t="s">
        <v>539</v>
      </c>
      <c r="D211" s="852"/>
      <c r="E211" s="470">
        <f>SUMIF($B$581:$B$12325,$B211,E$581:E$12325)</f>
        <v>0</v>
      </c>
      <c r="F211" s="239">
        <f>SUMIF($B$581:$B$12325,$B211,F$581:F$12325)</f>
        <v>0</v>
      </c>
      <c r="G211" s="239">
        <f>SUMIF($B$581:$B$12325,$B211,G$581:G$12325)</f>
        <v>0</v>
      </c>
      <c r="H211" s="239">
        <f>SUMIF($B$581:$B$12325,$B211,H$581:H$12325)</f>
        <v>0</v>
      </c>
      <c r="I211" s="239">
        <f>SUMIF($B$581:$B$12325,$B211,I$581:I$12325)</f>
        <v>0</v>
      </c>
      <c r="J211" s="753">
        <f t="shared" si="2"/>
      </c>
      <c r="K211" s="146"/>
      <c r="L211" s="240">
        <f>SUMIF($B$581:$B$12325,$B211,L$581:L$12325)</f>
        <v>0</v>
      </c>
      <c r="M211" s="241">
        <f>SUMIF($B$581:$B$12325,$B211,M$581:M$12325)</f>
        <v>0</v>
      </c>
      <c r="N211" s="241">
        <f>SUMIF($B$581:$B$12325,$B211,N$581:N$12325)</f>
        <v>0</v>
      </c>
      <c r="O211" s="241">
        <f>SUMIF($B$581:$B$12325,$B211,O$581:O$12325)</f>
        <v>0</v>
      </c>
      <c r="P211" s="146"/>
      <c r="Q211" s="242">
        <f aca="true" t="shared" si="28" ref="Q211:W211">SUMIF($B$581:$B$12325,$B211,Q$581:Q$12325)</f>
        <v>0</v>
      </c>
      <c r="R211" s="242">
        <f t="shared" si="28"/>
        <v>0</v>
      </c>
      <c r="S211" s="242">
        <f t="shared" si="28"/>
        <v>0</v>
      </c>
      <c r="T211" s="242">
        <f t="shared" si="28"/>
        <v>0</v>
      </c>
      <c r="U211" s="242">
        <f t="shared" si="28"/>
        <v>0</v>
      </c>
      <c r="V211" s="242">
        <f t="shared" si="28"/>
        <v>0</v>
      </c>
      <c r="W211" s="242">
        <f t="shared" si="28"/>
        <v>0</v>
      </c>
      <c r="X211" s="235">
        <f t="shared" si="7"/>
        <v>0</v>
      </c>
      <c r="Y211" s="111"/>
    </row>
    <row r="212" spans="1:24" ht="18.75" thickBot="1">
      <c r="A212" s="165">
        <v>255</v>
      </c>
      <c r="B212" s="7"/>
      <c r="C212" s="18">
        <v>2220</v>
      </c>
      <c r="D212" s="9" t="s">
        <v>540</v>
      </c>
      <c r="E212" s="469">
        <f aca="true" t="shared" si="29" ref="E212:I214">SUMIF($C$581:$C$12325,$C212,E$581:E$12325)</f>
        <v>0</v>
      </c>
      <c r="F212" s="152">
        <f t="shared" si="29"/>
        <v>0</v>
      </c>
      <c r="G212" s="152">
        <f t="shared" si="29"/>
        <v>0</v>
      </c>
      <c r="H212" s="152">
        <f t="shared" si="29"/>
        <v>0</v>
      </c>
      <c r="I212" s="152">
        <f t="shared" si="29"/>
        <v>0</v>
      </c>
      <c r="J212" s="753">
        <f t="shared" si="2"/>
      </c>
      <c r="K212" s="146"/>
      <c r="L212" s="238">
        <f aca="true" t="shared" si="30" ref="L212:O214">SUMIF($C$581:$C$12325,$C212,L$581:L$12325)</f>
        <v>0</v>
      </c>
      <c r="M212" s="243">
        <f t="shared" si="30"/>
        <v>0</v>
      </c>
      <c r="N212" s="243">
        <f t="shared" si="30"/>
        <v>0</v>
      </c>
      <c r="O212" s="243">
        <f t="shared" si="30"/>
        <v>0</v>
      </c>
      <c r="P212" s="146"/>
      <c r="Q212" s="238">
        <f aca="true" t="shared" si="31" ref="Q212:W214">SUMIF($C$581:$C$12325,$C212,Q$581:Q$12325)</f>
        <v>0</v>
      </c>
      <c r="R212" s="238">
        <f t="shared" si="31"/>
        <v>0</v>
      </c>
      <c r="S212" s="238">
        <f t="shared" si="31"/>
        <v>0</v>
      </c>
      <c r="T212" s="238">
        <f t="shared" si="31"/>
        <v>0</v>
      </c>
      <c r="U212" s="238">
        <f t="shared" si="31"/>
        <v>0</v>
      </c>
      <c r="V212" s="238">
        <f t="shared" si="31"/>
        <v>0</v>
      </c>
      <c r="W212" s="238">
        <f t="shared" si="31"/>
        <v>0</v>
      </c>
      <c r="X212" s="235">
        <f t="shared" si="7"/>
        <v>0</v>
      </c>
    </row>
    <row r="213" spans="1:25" ht="18.75" thickBot="1">
      <c r="A213" s="165">
        <v>260</v>
      </c>
      <c r="B213" s="7"/>
      <c r="C213" s="8">
        <v>2221</v>
      </c>
      <c r="D213" s="10" t="s">
        <v>541</v>
      </c>
      <c r="E213" s="469">
        <f t="shared" si="29"/>
        <v>0</v>
      </c>
      <c r="F213" s="152">
        <f t="shared" si="29"/>
        <v>0</v>
      </c>
      <c r="G213" s="152">
        <f t="shared" si="29"/>
        <v>0</v>
      </c>
      <c r="H213" s="152">
        <f t="shared" si="29"/>
        <v>0</v>
      </c>
      <c r="I213" s="152">
        <f t="shared" si="29"/>
        <v>0</v>
      </c>
      <c r="J213" s="753">
        <f t="shared" si="2"/>
      </c>
      <c r="K213" s="146"/>
      <c r="L213" s="236">
        <f t="shared" si="30"/>
        <v>0</v>
      </c>
      <c r="M213" s="237">
        <f t="shared" si="30"/>
        <v>0</v>
      </c>
      <c r="N213" s="237">
        <f t="shared" si="30"/>
        <v>0</v>
      </c>
      <c r="O213" s="237">
        <f t="shared" si="30"/>
        <v>0</v>
      </c>
      <c r="P213" s="146"/>
      <c r="Q213" s="238">
        <f t="shared" si="31"/>
        <v>0</v>
      </c>
      <c r="R213" s="238">
        <f t="shared" si="31"/>
        <v>0</v>
      </c>
      <c r="S213" s="238">
        <f t="shared" si="31"/>
        <v>0</v>
      </c>
      <c r="T213" s="238">
        <f t="shared" si="31"/>
        <v>0</v>
      </c>
      <c r="U213" s="238">
        <f t="shared" si="31"/>
        <v>0</v>
      </c>
      <c r="V213" s="238">
        <f t="shared" si="31"/>
        <v>0</v>
      </c>
      <c r="W213" s="238">
        <f t="shared" si="31"/>
        <v>0</v>
      </c>
      <c r="X213" s="235">
        <f t="shared" si="7"/>
        <v>0</v>
      </c>
      <c r="Y213" s="149"/>
    </row>
    <row r="214" spans="1:24" ht="18.75" thickBot="1">
      <c r="A214" s="165">
        <v>265</v>
      </c>
      <c r="B214" s="7"/>
      <c r="C214" s="14">
        <v>2224</v>
      </c>
      <c r="D214" s="13" t="s">
        <v>542</v>
      </c>
      <c r="E214" s="469">
        <f t="shared" si="29"/>
        <v>0</v>
      </c>
      <c r="F214" s="152">
        <f t="shared" si="29"/>
        <v>0</v>
      </c>
      <c r="G214" s="152">
        <f t="shared" si="29"/>
        <v>0</v>
      </c>
      <c r="H214" s="152">
        <f t="shared" si="29"/>
        <v>0</v>
      </c>
      <c r="I214" s="152">
        <f t="shared" si="29"/>
        <v>0</v>
      </c>
      <c r="J214" s="753">
        <f t="shared" si="2"/>
      </c>
      <c r="K214" s="146"/>
      <c r="L214" s="236">
        <f t="shared" si="30"/>
        <v>0</v>
      </c>
      <c r="M214" s="237">
        <f t="shared" si="30"/>
        <v>0</v>
      </c>
      <c r="N214" s="237">
        <f t="shared" si="30"/>
        <v>0</v>
      </c>
      <c r="O214" s="237">
        <f t="shared" si="30"/>
        <v>0</v>
      </c>
      <c r="P214" s="146"/>
      <c r="Q214" s="238">
        <f t="shared" si="31"/>
        <v>0</v>
      </c>
      <c r="R214" s="238">
        <f t="shared" si="31"/>
        <v>0</v>
      </c>
      <c r="S214" s="238">
        <f t="shared" si="31"/>
        <v>0</v>
      </c>
      <c r="T214" s="238">
        <f t="shared" si="31"/>
        <v>0</v>
      </c>
      <c r="U214" s="238">
        <f t="shared" si="31"/>
        <v>0</v>
      </c>
      <c r="V214" s="238">
        <f t="shared" si="31"/>
        <v>0</v>
      </c>
      <c r="W214" s="238">
        <f t="shared" si="31"/>
        <v>0</v>
      </c>
      <c r="X214" s="235">
        <f t="shared" si="7"/>
        <v>0</v>
      </c>
    </row>
    <row r="215" spans="1:25" s="149" customFormat="1" ht="18.75" thickBot="1">
      <c r="A215" s="164">
        <v>270</v>
      </c>
      <c r="B215" s="11">
        <v>2500</v>
      </c>
      <c r="C215" s="852" t="s">
        <v>543</v>
      </c>
      <c r="D215" s="852"/>
      <c r="E215" s="470">
        <f aca="true" t="shared" si="32" ref="E215:I219">SUMIF($B$581:$B$12325,$B215,E$581:E$12325)</f>
        <v>0</v>
      </c>
      <c r="F215" s="239">
        <f t="shared" si="32"/>
        <v>0</v>
      </c>
      <c r="G215" s="239">
        <f t="shared" si="32"/>
        <v>0</v>
      </c>
      <c r="H215" s="239">
        <f t="shared" si="32"/>
        <v>0</v>
      </c>
      <c r="I215" s="239">
        <f t="shared" si="32"/>
        <v>0</v>
      </c>
      <c r="J215" s="753">
        <f t="shared" si="2"/>
      </c>
      <c r="K215" s="146"/>
      <c r="L215" s="240">
        <f aca="true" t="shared" si="33" ref="L215:O219">SUMIF($B$581:$B$12325,$B215,L$581:L$12325)</f>
        <v>0</v>
      </c>
      <c r="M215" s="241">
        <f t="shared" si="33"/>
        <v>0</v>
      </c>
      <c r="N215" s="241">
        <f t="shared" si="33"/>
        <v>0</v>
      </c>
      <c r="O215" s="241">
        <f t="shared" si="33"/>
        <v>0</v>
      </c>
      <c r="P215" s="146"/>
      <c r="Q215" s="242">
        <f aca="true" t="shared" si="34" ref="Q215:W219">SUMIF($B$581:$B$12325,$B215,Q$581:Q$12325)</f>
        <v>0</v>
      </c>
      <c r="R215" s="242">
        <f t="shared" si="34"/>
        <v>0</v>
      </c>
      <c r="S215" s="242">
        <f t="shared" si="34"/>
        <v>0</v>
      </c>
      <c r="T215" s="242">
        <f t="shared" si="34"/>
        <v>0</v>
      </c>
      <c r="U215" s="242">
        <f t="shared" si="34"/>
        <v>0</v>
      </c>
      <c r="V215" s="242">
        <f t="shared" si="34"/>
        <v>0</v>
      </c>
      <c r="W215" s="242">
        <f t="shared" si="34"/>
        <v>0</v>
      </c>
      <c r="X215" s="235">
        <f t="shared" si="7"/>
        <v>0</v>
      </c>
      <c r="Y215" s="111"/>
    </row>
    <row r="216" spans="1:25" s="149" customFormat="1" ht="20.25" customHeight="1" thickBot="1">
      <c r="A216" s="164">
        <v>290</v>
      </c>
      <c r="B216" s="11">
        <v>2600</v>
      </c>
      <c r="C216" s="884" t="s">
        <v>544</v>
      </c>
      <c r="D216" s="885"/>
      <c r="E216" s="470">
        <f t="shared" si="32"/>
        <v>0</v>
      </c>
      <c r="F216" s="239">
        <f t="shared" si="32"/>
        <v>0</v>
      </c>
      <c r="G216" s="239">
        <f t="shared" si="32"/>
        <v>0</v>
      </c>
      <c r="H216" s="239">
        <f t="shared" si="32"/>
        <v>0</v>
      </c>
      <c r="I216" s="239">
        <f t="shared" si="32"/>
        <v>0</v>
      </c>
      <c r="J216" s="753">
        <f t="shared" si="2"/>
      </c>
      <c r="K216" s="146"/>
      <c r="L216" s="240">
        <f t="shared" si="33"/>
        <v>0</v>
      </c>
      <c r="M216" s="241">
        <f t="shared" si="33"/>
        <v>0</v>
      </c>
      <c r="N216" s="241">
        <f t="shared" si="33"/>
        <v>0</v>
      </c>
      <c r="O216" s="241">
        <f t="shared" si="33"/>
        <v>0</v>
      </c>
      <c r="P216" s="146"/>
      <c r="Q216" s="242">
        <f t="shared" si="34"/>
        <v>0</v>
      </c>
      <c r="R216" s="242">
        <f t="shared" si="34"/>
        <v>0</v>
      </c>
      <c r="S216" s="242">
        <f t="shared" si="34"/>
        <v>0</v>
      </c>
      <c r="T216" s="242">
        <f t="shared" si="34"/>
        <v>0</v>
      </c>
      <c r="U216" s="242">
        <f t="shared" si="34"/>
        <v>0</v>
      </c>
      <c r="V216" s="242">
        <f t="shared" si="34"/>
        <v>0</v>
      </c>
      <c r="W216" s="242">
        <f t="shared" si="34"/>
        <v>0</v>
      </c>
      <c r="X216" s="235">
        <f t="shared" si="7"/>
        <v>0</v>
      </c>
      <c r="Y216" s="111"/>
    </row>
    <row r="217" spans="1:24" s="149" customFormat="1" ht="24" customHeight="1" thickBot="1">
      <c r="A217" s="244">
        <v>320</v>
      </c>
      <c r="B217" s="11">
        <v>2700</v>
      </c>
      <c r="C217" s="882" t="s">
        <v>545</v>
      </c>
      <c r="D217" s="883"/>
      <c r="E217" s="470">
        <f t="shared" si="32"/>
        <v>0</v>
      </c>
      <c r="F217" s="239">
        <f t="shared" si="32"/>
        <v>0</v>
      </c>
      <c r="G217" s="239">
        <f t="shared" si="32"/>
        <v>0</v>
      </c>
      <c r="H217" s="239">
        <f t="shared" si="32"/>
        <v>0</v>
      </c>
      <c r="I217" s="239">
        <f t="shared" si="32"/>
        <v>0</v>
      </c>
      <c r="J217" s="753">
        <f t="shared" si="2"/>
      </c>
      <c r="K217" s="146"/>
      <c r="L217" s="240">
        <f t="shared" si="33"/>
        <v>0</v>
      </c>
      <c r="M217" s="241">
        <f t="shared" si="33"/>
        <v>0</v>
      </c>
      <c r="N217" s="241">
        <f t="shared" si="33"/>
        <v>0</v>
      </c>
      <c r="O217" s="241">
        <f t="shared" si="33"/>
        <v>0</v>
      </c>
      <c r="P217" s="146"/>
      <c r="Q217" s="242">
        <f t="shared" si="34"/>
        <v>0</v>
      </c>
      <c r="R217" s="242">
        <f t="shared" si="34"/>
        <v>0</v>
      </c>
      <c r="S217" s="242">
        <f t="shared" si="34"/>
        <v>0</v>
      </c>
      <c r="T217" s="242">
        <f t="shared" si="34"/>
        <v>0</v>
      </c>
      <c r="U217" s="242">
        <f t="shared" si="34"/>
        <v>0</v>
      </c>
      <c r="V217" s="242">
        <f t="shared" si="34"/>
        <v>0</v>
      </c>
      <c r="W217" s="242">
        <f t="shared" si="34"/>
        <v>0</v>
      </c>
      <c r="X217" s="235">
        <f t="shared" si="7"/>
        <v>0</v>
      </c>
    </row>
    <row r="218" spans="1:24" s="149" customFormat="1" ht="33.75" customHeight="1" thickBot="1">
      <c r="A218" s="164">
        <v>330</v>
      </c>
      <c r="B218" s="11">
        <v>2800</v>
      </c>
      <c r="C218" s="882" t="s">
        <v>546</v>
      </c>
      <c r="D218" s="883"/>
      <c r="E218" s="470">
        <f t="shared" si="32"/>
        <v>0</v>
      </c>
      <c r="F218" s="239">
        <f t="shared" si="32"/>
        <v>0</v>
      </c>
      <c r="G218" s="239">
        <f t="shared" si="32"/>
        <v>0</v>
      </c>
      <c r="H218" s="239">
        <f t="shared" si="32"/>
        <v>0</v>
      </c>
      <c r="I218" s="239">
        <f t="shared" si="32"/>
        <v>0</v>
      </c>
      <c r="J218" s="753">
        <f t="shared" si="2"/>
      </c>
      <c r="K218" s="146"/>
      <c r="L218" s="240">
        <f t="shared" si="33"/>
        <v>0</v>
      </c>
      <c r="M218" s="241">
        <f t="shared" si="33"/>
        <v>0</v>
      </c>
      <c r="N218" s="241">
        <f t="shared" si="33"/>
        <v>0</v>
      </c>
      <c r="O218" s="241">
        <f t="shared" si="33"/>
        <v>0</v>
      </c>
      <c r="P218" s="146"/>
      <c r="Q218" s="242">
        <f t="shared" si="34"/>
        <v>0</v>
      </c>
      <c r="R218" s="242">
        <f t="shared" si="34"/>
        <v>0</v>
      </c>
      <c r="S218" s="242">
        <f t="shared" si="34"/>
        <v>0</v>
      </c>
      <c r="T218" s="242">
        <f t="shared" si="34"/>
        <v>0</v>
      </c>
      <c r="U218" s="242">
        <f t="shared" si="34"/>
        <v>0</v>
      </c>
      <c r="V218" s="242">
        <f t="shared" si="34"/>
        <v>0</v>
      </c>
      <c r="W218" s="242">
        <f t="shared" si="34"/>
        <v>0</v>
      </c>
      <c r="X218" s="235">
        <f t="shared" si="7"/>
        <v>0</v>
      </c>
    </row>
    <row r="219" spans="1:24" s="149" customFormat="1" ht="18.75" thickBot="1">
      <c r="A219" s="164">
        <v>350</v>
      </c>
      <c r="B219" s="11">
        <v>2900</v>
      </c>
      <c r="C219" s="879" t="s">
        <v>547</v>
      </c>
      <c r="D219" s="879"/>
      <c r="E219" s="470">
        <f t="shared" si="32"/>
        <v>0</v>
      </c>
      <c r="F219" s="239">
        <f t="shared" si="32"/>
        <v>0</v>
      </c>
      <c r="G219" s="239">
        <f t="shared" si="32"/>
        <v>0</v>
      </c>
      <c r="H219" s="239">
        <f t="shared" si="32"/>
        <v>0</v>
      </c>
      <c r="I219" s="239">
        <f t="shared" si="32"/>
        <v>0</v>
      </c>
      <c r="J219" s="753">
        <f t="shared" si="2"/>
      </c>
      <c r="K219" s="146"/>
      <c r="L219" s="240">
        <f t="shared" si="33"/>
        <v>0</v>
      </c>
      <c r="M219" s="241">
        <f t="shared" si="33"/>
        <v>0</v>
      </c>
      <c r="N219" s="241">
        <f t="shared" si="33"/>
        <v>0</v>
      </c>
      <c r="O219" s="241">
        <f t="shared" si="33"/>
        <v>0</v>
      </c>
      <c r="P219" s="146"/>
      <c r="Q219" s="242">
        <f t="shared" si="34"/>
        <v>0</v>
      </c>
      <c r="R219" s="242">
        <f t="shared" si="34"/>
        <v>0</v>
      </c>
      <c r="S219" s="242">
        <f t="shared" si="34"/>
        <v>0</v>
      </c>
      <c r="T219" s="242">
        <f t="shared" si="34"/>
        <v>0</v>
      </c>
      <c r="U219" s="242">
        <f t="shared" si="34"/>
        <v>0</v>
      </c>
      <c r="V219" s="242">
        <f t="shared" si="34"/>
        <v>0</v>
      </c>
      <c r="W219" s="242">
        <f t="shared" si="34"/>
        <v>0</v>
      </c>
      <c r="X219" s="235">
        <f t="shared" si="7"/>
        <v>0</v>
      </c>
    </row>
    <row r="220" spans="1:25" ht="32.25" thickBot="1">
      <c r="A220" s="165">
        <v>355</v>
      </c>
      <c r="B220" s="57"/>
      <c r="C220" s="18">
        <v>2920</v>
      </c>
      <c r="D220" s="246" t="s">
        <v>548</v>
      </c>
      <c r="E220" s="469">
        <f aca="true" t="shared" si="35" ref="E220:I225">SUMIF($C$581:$C$12325,$C220,E$581:E$12325)</f>
        <v>0</v>
      </c>
      <c r="F220" s="152">
        <f t="shared" si="35"/>
        <v>0</v>
      </c>
      <c r="G220" s="152">
        <f t="shared" si="35"/>
        <v>0</v>
      </c>
      <c r="H220" s="152">
        <f t="shared" si="35"/>
        <v>0</v>
      </c>
      <c r="I220" s="152">
        <f t="shared" si="35"/>
        <v>0</v>
      </c>
      <c r="J220" s="753">
        <f t="shared" si="2"/>
      </c>
      <c r="K220" s="146"/>
      <c r="L220" s="236">
        <f aca="true" t="shared" si="36" ref="L220:O225">SUMIF($C$581:$C$12325,$C220,L$581:L$12325)</f>
        <v>0</v>
      </c>
      <c r="M220" s="237">
        <f t="shared" si="36"/>
        <v>0</v>
      </c>
      <c r="N220" s="237">
        <f t="shared" si="36"/>
        <v>0</v>
      </c>
      <c r="O220" s="237">
        <f t="shared" si="36"/>
        <v>0</v>
      </c>
      <c r="P220" s="146"/>
      <c r="Q220" s="238">
        <f aca="true" t="shared" si="37" ref="Q220:W225">SUMIF($C$581:$C$12325,$C220,Q$581:Q$12325)</f>
        <v>0</v>
      </c>
      <c r="R220" s="238">
        <f t="shared" si="37"/>
        <v>0</v>
      </c>
      <c r="S220" s="238">
        <f t="shared" si="37"/>
        <v>0</v>
      </c>
      <c r="T220" s="238">
        <f t="shared" si="37"/>
        <v>0</v>
      </c>
      <c r="U220" s="238">
        <f t="shared" si="37"/>
        <v>0</v>
      </c>
      <c r="V220" s="238">
        <f t="shared" si="37"/>
        <v>0</v>
      </c>
      <c r="W220" s="238">
        <f t="shared" si="37"/>
        <v>0</v>
      </c>
      <c r="X220" s="235">
        <f t="shared" si="7"/>
        <v>0</v>
      </c>
      <c r="Y220" s="149"/>
    </row>
    <row r="221" spans="1:25" ht="32.25" thickBot="1">
      <c r="A221" s="165">
        <v>375</v>
      </c>
      <c r="B221" s="57"/>
      <c r="C221" s="53">
        <v>2969</v>
      </c>
      <c r="D221" s="247" t="s">
        <v>549</v>
      </c>
      <c r="E221" s="469">
        <f t="shared" si="35"/>
        <v>0</v>
      </c>
      <c r="F221" s="152">
        <f t="shared" si="35"/>
        <v>0</v>
      </c>
      <c r="G221" s="152">
        <f t="shared" si="35"/>
        <v>0</v>
      </c>
      <c r="H221" s="152">
        <f t="shared" si="35"/>
        <v>0</v>
      </c>
      <c r="I221" s="152">
        <f t="shared" si="35"/>
        <v>0</v>
      </c>
      <c r="J221" s="753">
        <f t="shared" si="2"/>
      </c>
      <c r="K221" s="146"/>
      <c r="L221" s="236">
        <f t="shared" si="36"/>
        <v>0</v>
      </c>
      <c r="M221" s="237">
        <f t="shared" si="36"/>
        <v>0</v>
      </c>
      <c r="N221" s="237">
        <f t="shared" si="36"/>
        <v>0</v>
      </c>
      <c r="O221" s="237">
        <f t="shared" si="36"/>
        <v>0</v>
      </c>
      <c r="P221" s="146"/>
      <c r="Q221" s="238">
        <f t="shared" si="37"/>
        <v>0</v>
      </c>
      <c r="R221" s="238">
        <f t="shared" si="37"/>
        <v>0</v>
      </c>
      <c r="S221" s="238">
        <f t="shared" si="37"/>
        <v>0</v>
      </c>
      <c r="T221" s="238">
        <f t="shared" si="37"/>
        <v>0</v>
      </c>
      <c r="U221" s="238">
        <f t="shared" si="37"/>
        <v>0</v>
      </c>
      <c r="V221" s="238">
        <f t="shared" si="37"/>
        <v>0</v>
      </c>
      <c r="W221" s="238">
        <f t="shared" si="37"/>
        <v>0</v>
      </c>
      <c r="X221" s="235">
        <f t="shared" si="7"/>
        <v>0</v>
      </c>
      <c r="Y221" s="149"/>
    </row>
    <row r="222" spans="1:24" ht="32.25" thickBot="1">
      <c r="A222" s="165">
        <v>380</v>
      </c>
      <c r="B222" s="57"/>
      <c r="C222" s="53">
        <v>2970</v>
      </c>
      <c r="D222" s="247" t="s">
        <v>550</v>
      </c>
      <c r="E222" s="469">
        <f t="shared" si="35"/>
        <v>0</v>
      </c>
      <c r="F222" s="152">
        <f t="shared" si="35"/>
        <v>0</v>
      </c>
      <c r="G222" s="152">
        <f t="shared" si="35"/>
        <v>0</v>
      </c>
      <c r="H222" s="152">
        <f t="shared" si="35"/>
        <v>0</v>
      </c>
      <c r="I222" s="152">
        <f t="shared" si="35"/>
        <v>0</v>
      </c>
      <c r="J222" s="753">
        <f t="shared" si="2"/>
      </c>
      <c r="K222" s="146"/>
      <c r="L222" s="236">
        <f t="shared" si="36"/>
        <v>0</v>
      </c>
      <c r="M222" s="237">
        <f t="shared" si="36"/>
        <v>0</v>
      </c>
      <c r="N222" s="237">
        <f t="shared" si="36"/>
        <v>0</v>
      </c>
      <c r="O222" s="237">
        <f t="shared" si="36"/>
        <v>0</v>
      </c>
      <c r="P222" s="146"/>
      <c r="Q222" s="238">
        <f t="shared" si="37"/>
        <v>0</v>
      </c>
      <c r="R222" s="238">
        <f t="shared" si="37"/>
        <v>0</v>
      </c>
      <c r="S222" s="238">
        <f t="shared" si="37"/>
        <v>0</v>
      </c>
      <c r="T222" s="238">
        <f t="shared" si="37"/>
        <v>0</v>
      </c>
      <c r="U222" s="238">
        <f t="shared" si="37"/>
        <v>0</v>
      </c>
      <c r="V222" s="238">
        <f t="shared" si="37"/>
        <v>0</v>
      </c>
      <c r="W222" s="238">
        <f t="shared" si="37"/>
        <v>0</v>
      </c>
      <c r="X222" s="235">
        <f t="shared" si="7"/>
        <v>0</v>
      </c>
    </row>
    <row r="223" spans="1:24" ht="32.25" thickBot="1">
      <c r="A223" s="165">
        <v>385</v>
      </c>
      <c r="B223" s="57"/>
      <c r="C223" s="50">
        <v>2989</v>
      </c>
      <c r="D223" s="248" t="s">
        <v>551</v>
      </c>
      <c r="E223" s="469">
        <f t="shared" si="35"/>
        <v>0</v>
      </c>
      <c r="F223" s="152">
        <f t="shared" si="35"/>
        <v>0</v>
      </c>
      <c r="G223" s="152">
        <f t="shared" si="35"/>
        <v>0</v>
      </c>
      <c r="H223" s="152">
        <f t="shared" si="35"/>
        <v>0</v>
      </c>
      <c r="I223" s="152">
        <f t="shared" si="35"/>
        <v>0</v>
      </c>
      <c r="J223" s="753">
        <f t="shared" si="2"/>
      </c>
      <c r="K223" s="146"/>
      <c r="L223" s="236">
        <f t="shared" si="36"/>
        <v>0</v>
      </c>
      <c r="M223" s="237">
        <f t="shared" si="36"/>
        <v>0</v>
      </c>
      <c r="N223" s="237">
        <f t="shared" si="36"/>
        <v>0</v>
      </c>
      <c r="O223" s="237">
        <f t="shared" si="36"/>
        <v>0</v>
      </c>
      <c r="P223" s="146"/>
      <c r="Q223" s="238">
        <f t="shared" si="37"/>
        <v>0</v>
      </c>
      <c r="R223" s="238">
        <f t="shared" si="37"/>
        <v>0</v>
      </c>
      <c r="S223" s="238">
        <f t="shared" si="37"/>
        <v>0</v>
      </c>
      <c r="T223" s="238">
        <f t="shared" si="37"/>
        <v>0</v>
      </c>
      <c r="U223" s="238">
        <f t="shared" si="37"/>
        <v>0</v>
      </c>
      <c r="V223" s="238">
        <f t="shared" si="37"/>
        <v>0</v>
      </c>
      <c r="W223" s="238">
        <f t="shared" si="37"/>
        <v>0</v>
      </c>
      <c r="X223" s="235">
        <f t="shared" si="7"/>
        <v>0</v>
      </c>
    </row>
    <row r="224" spans="1:24" ht="18.75" thickBot="1">
      <c r="A224" s="165">
        <v>390</v>
      </c>
      <c r="B224" s="7"/>
      <c r="C224" s="8">
        <v>2991</v>
      </c>
      <c r="D224" s="249" t="s">
        <v>552</v>
      </c>
      <c r="E224" s="469">
        <f t="shared" si="35"/>
        <v>0</v>
      </c>
      <c r="F224" s="152">
        <f t="shared" si="35"/>
        <v>0</v>
      </c>
      <c r="G224" s="152">
        <f t="shared" si="35"/>
        <v>0</v>
      </c>
      <c r="H224" s="152">
        <f t="shared" si="35"/>
        <v>0</v>
      </c>
      <c r="I224" s="152">
        <f t="shared" si="35"/>
        <v>0</v>
      </c>
      <c r="J224" s="753">
        <f t="shared" si="2"/>
      </c>
      <c r="K224" s="146"/>
      <c r="L224" s="236">
        <f t="shared" si="36"/>
        <v>0</v>
      </c>
      <c r="M224" s="237">
        <f t="shared" si="36"/>
        <v>0</v>
      </c>
      <c r="N224" s="237">
        <f t="shared" si="36"/>
        <v>0</v>
      </c>
      <c r="O224" s="237">
        <f t="shared" si="36"/>
        <v>0</v>
      </c>
      <c r="P224" s="146"/>
      <c r="Q224" s="238">
        <f t="shared" si="37"/>
        <v>0</v>
      </c>
      <c r="R224" s="238">
        <f t="shared" si="37"/>
        <v>0</v>
      </c>
      <c r="S224" s="238">
        <f t="shared" si="37"/>
        <v>0</v>
      </c>
      <c r="T224" s="238">
        <f t="shared" si="37"/>
        <v>0</v>
      </c>
      <c r="U224" s="238">
        <f t="shared" si="37"/>
        <v>0</v>
      </c>
      <c r="V224" s="238">
        <f t="shared" si="37"/>
        <v>0</v>
      </c>
      <c r="W224" s="238">
        <f t="shared" si="37"/>
        <v>0</v>
      </c>
      <c r="X224" s="235">
        <f t="shared" si="7"/>
        <v>0</v>
      </c>
    </row>
    <row r="225" spans="1:24" ht="18.75" thickBot="1">
      <c r="A225" s="165">
        <v>395</v>
      </c>
      <c r="B225" s="7"/>
      <c r="C225" s="14">
        <v>2992</v>
      </c>
      <c r="D225" s="31" t="s">
        <v>553</v>
      </c>
      <c r="E225" s="469">
        <f t="shared" si="35"/>
        <v>0</v>
      </c>
      <c r="F225" s="152">
        <f t="shared" si="35"/>
        <v>0</v>
      </c>
      <c r="G225" s="152">
        <f t="shared" si="35"/>
        <v>0</v>
      </c>
      <c r="H225" s="152">
        <f t="shared" si="35"/>
        <v>0</v>
      </c>
      <c r="I225" s="152">
        <f t="shared" si="35"/>
        <v>0</v>
      </c>
      <c r="J225" s="753">
        <f t="shared" si="2"/>
      </c>
      <c r="K225" s="146"/>
      <c r="L225" s="236">
        <f t="shared" si="36"/>
        <v>0</v>
      </c>
      <c r="M225" s="237">
        <f t="shared" si="36"/>
        <v>0</v>
      </c>
      <c r="N225" s="237">
        <f t="shared" si="36"/>
        <v>0</v>
      </c>
      <c r="O225" s="237">
        <f t="shared" si="36"/>
        <v>0</v>
      </c>
      <c r="P225" s="146"/>
      <c r="Q225" s="238">
        <f t="shared" si="37"/>
        <v>0</v>
      </c>
      <c r="R225" s="238">
        <f t="shared" si="37"/>
        <v>0</v>
      </c>
      <c r="S225" s="238">
        <f t="shared" si="37"/>
        <v>0</v>
      </c>
      <c r="T225" s="238">
        <f t="shared" si="37"/>
        <v>0</v>
      </c>
      <c r="U225" s="238">
        <f t="shared" si="37"/>
        <v>0</v>
      </c>
      <c r="V225" s="238">
        <f t="shared" si="37"/>
        <v>0</v>
      </c>
      <c r="W225" s="238">
        <f t="shared" si="37"/>
        <v>0</v>
      </c>
      <c r="X225" s="235">
        <f t="shared" si="7"/>
        <v>0</v>
      </c>
    </row>
    <row r="226" spans="1:24" ht="15.75">
      <c r="A226" s="165">
        <v>396</v>
      </c>
      <c r="B226" s="15"/>
      <c r="C226" s="250"/>
      <c r="D226" s="251" t="s">
        <v>554</v>
      </c>
      <c r="E226" s="151"/>
      <c r="F226" s="151"/>
      <c r="G226" s="151"/>
      <c r="H226" s="151"/>
      <c r="I226" s="151"/>
      <c r="J226" s="753">
        <f t="shared" si="2"/>
      </c>
      <c r="K226" s="146"/>
      <c r="L226" s="253"/>
      <c r="M226" s="254"/>
      <c r="N226" s="254"/>
      <c r="O226" s="254"/>
      <c r="P226" s="146"/>
      <c r="Q226" s="253"/>
      <c r="R226" s="253"/>
      <c r="S226" s="253"/>
      <c r="T226" s="253"/>
      <c r="U226" s="253"/>
      <c r="V226" s="253"/>
      <c r="W226" s="253"/>
      <c r="X226" s="255"/>
    </row>
    <row r="227" spans="1:25" s="149" customFormat="1" ht="18.75" thickBot="1">
      <c r="A227" s="159">
        <v>397</v>
      </c>
      <c r="B227" s="11">
        <v>3300</v>
      </c>
      <c r="C227" s="256" t="s">
        <v>555</v>
      </c>
      <c r="D227" s="245"/>
      <c r="E227" s="470">
        <f>SUMIF($B$581:$B$12325,$B227,E$581:E$12325)</f>
        <v>0</v>
      </c>
      <c r="F227" s="239">
        <f>SUMIF($B$581:$B$12325,$B227,F$581:F$12325)</f>
        <v>0</v>
      </c>
      <c r="G227" s="239">
        <f>SUMIF($B$581:$B$12325,$B227,G$581:G$12325)</f>
        <v>0</v>
      </c>
      <c r="H227" s="239">
        <f>SUMIF($B$581:$B$12325,$B227,H$581:H$12325)</f>
        <v>0</v>
      </c>
      <c r="I227" s="239">
        <f>SUMIF($B$581:$B$12325,$B227,I$581:I$12325)</f>
        <v>0</v>
      </c>
      <c r="J227" s="753">
        <f t="shared" si="2"/>
      </c>
      <c r="K227" s="146"/>
      <c r="L227" s="242">
        <f>SUMIF($B$581:$B$12325,$B227,L$581:L$12325)</f>
        <v>0</v>
      </c>
      <c r="M227" s="257">
        <f>SUMIF($B$581:$B$12325,$B227,M$581:M$12325)</f>
        <v>0</v>
      </c>
      <c r="N227" s="257">
        <f>SUMIF($B$581:$B$12325,$B227,N$581:N$12325)</f>
        <v>0</v>
      </c>
      <c r="O227" s="257">
        <f>SUMIF($B$581:$B$12325,$B227,O$581:O$12325)</f>
        <v>0</v>
      </c>
      <c r="P227" s="146"/>
      <c r="Q227" s="242">
        <f aca="true" t="shared" si="38" ref="Q227:W227">SUMIF($B$581:$B$12325,$B227,Q$581:Q$12325)</f>
        <v>0</v>
      </c>
      <c r="R227" s="242">
        <f t="shared" si="38"/>
        <v>0</v>
      </c>
      <c r="S227" s="242">
        <f t="shared" si="38"/>
        <v>0</v>
      </c>
      <c r="T227" s="242">
        <f t="shared" si="38"/>
        <v>0</v>
      </c>
      <c r="U227" s="242">
        <f t="shared" si="38"/>
        <v>0</v>
      </c>
      <c r="V227" s="242">
        <f t="shared" si="38"/>
        <v>0</v>
      </c>
      <c r="W227" s="242">
        <f t="shared" si="38"/>
        <v>0</v>
      </c>
      <c r="X227" s="235">
        <f t="shared" si="7"/>
        <v>0</v>
      </c>
      <c r="Y227" s="111"/>
    </row>
    <row r="228" spans="1:24" ht="18.75" thickBot="1">
      <c r="A228" s="148">
        <v>398</v>
      </c>
      <c r="B228" s="15"/>
      <c r="C228" s="18">
        <v>3301</v>
      </c>
      <c r="D228" s="471" t="s">
        <v>556</v>
      </c>
      <c r="E228" s="469">
        <f aca="true" t="shared" si="39" ref="E228:I233">SUMIF($C$581:$C$12325,$C228,E$581:E$12325)</f>
        <v>0</v>
      </c>
      <c r="F228" s="152">
        <f t="shared" si="39"/>
        <v>0</v>
      </c>
      <c r="G228" s="152">
        <f t="shared" si="39"/>
        <v>0</v>
      </c>
      <c r="H228" s="152">
        <f t="shared" si="39"/>
        <v>0</v>
      </c>
      <c r="I228" s="152">
        <f t="shared" si="39"/>
        <v>0</v>
      </c>
      <c r="J228" s="753">
        <f t="shared" si="2"/>
      </c>
      <c r="K228" s="146"/>
      <c r="L228" s="238">
        <f aca="true" t="shared" si="40" ref="L228:O233">SUMIF($C$581:$C$12325,$C228,L$581:L$12325)</f>
        <v>0</v>
      </c>
      <c r="M228" s="243">
        <f t="shared" si="40"/>
        <v>0</v>
      </c>
      <c r="N228" s="243">
        <f t="shared" si="40"/>
        <v>0</v>
      </c>
      <c r="O228" s="243">
        <f t="shared" si="40"/>
        <v>0</v>
      </c>
      <c r="P228" s="146"/>
      <c r="Q228" s="238">
        <f aca="true" t="shared" si="41" ref="Q228:W233">SUMIF($C$581:$C$12325,$C228,Q$581:Q$12325)</f>
        <v>0</v>
      </c>
      <c r="R228" s="238">
        <f t="shared" si="41"/>
        <v>0</v>
      </c>
      <c r="S228" s="238">
        <f t="shared" si="41"/>
        <v>0</v>
      </c>
      <c r="T228" s="238">
        <f t="shared" si="41"/>
        <v>0</v>
      </c>
      <c r="U228" s="238">
        <f t="shared" si="41"/>
        <v>0</v>
      </c>
      <c r="V228" s="238">
        <f t="shared" si="41"/>
        <v>0</v>
      </c>
      <c r="W228" s="238">
        <f t="shared" si="41"/>
        <v>0</v>
      </c>
      <c r="X228" s="235">
        <f t="shared" si="7"/>
        <v>0</v>
      </c>
    </row>
    <row r="229" spans="1:25" ht="18.75" thickBot="1">
      <c r="A229" s="148">
        <v>399</v>
      </c>
      <c r="B229" s="15"/>
      <c r="C229" s="53">
        <v>3302</v>
      </c>
      <c r="D229" s="472" t="s">
        <v>557</v>
      </c>
      <c r="E229" s="469">
        <f t="shared" si="39"/>
        <v>0</v>
      </c>
      <c r="F229" s="152">
        <f t="shared" si="39"/>
        <v>0</v>
      </c>
      <c r="G229" s="152">
        <f t="shared" si="39"/>
        <v>0</v>
      </c>
      <c r="H229" s="152">
        <f t="shared" si="39"/>
        <v>0</v>
      </c>
      <c r="I229" s="152">
        <f t="shared" si="39"/>
        <v>0</v>
      </c>
      <c r="J229" s="753">
        <f t="shared" si="2"/>
      </c>
      <c r="K229" s="146"/>
      <c r="L229" s="238">
        <f t="shared" si="40"/>
        <v>0</v>
      </c>
      <c r="M229" s="243">
        <f t="shared" si="40"/>
        <v>0</v>
      </c>
      <c r="N229" s="243">
        <f t="shared" si="40"/>
        <v>0</v>
      </c>
      <c r="O229" s="243">
        <f t="shared" si="40"/>
        <v>0</v>
      </c>
      <c r="P229" s="146"/>
      <c r="Q229" s="238">
        <f t="shared" si="41"/>
        <v>0</v>
      </c>
      <c r="R229" s="238">
        <f t="shared" si="41"/>
        <v>0</v>
      </c>
      <c r="S229" s="238">
        <f t="shared" si="41"/>
        <v>0</v>
      </c>
      <c r="T229" s="238">
        <f t="shared" si="41"/>
        <v>0</v>
      </c>
      <c r="U229" s="238">
        <f t="shared" si="41"/>
        <v>0</v>
      </c>
      <c r="V229" s="238">
        <f t="shared" si="41"/>
        <v>0</v>
      </c>
      <c r="W229" s="238">
        <f t="shared" si="41"/>
        <v>0</v>
      </c>
      <c r="X229" s="235">
        <f t="shared" si="7"/>
        <v>0</v>
      </c>
      <c r="Y229" s="149"/>
    </row>
    <row r="230" spans="1:24" ht="18.75" thickBot="1">
      <c r="A230" s="148">
        <v>400</v>
      </c>
      <c r="B230" s="15"/>
      <c r="C230" s="53">
        <v>3303</v>
      </c>
      <c r="D230" s="247" t="s">
        <v>558</v>
      </c>
      <c r="E230" s="469">
        <f t="shared" si="39"/>
        <v>0</v>
      </c>
      <c r="F230" s="152">
        <f t="shared" si="39"/>
        <v>0</v>
      </c>
      <c r="G230" s="152">
        <f t="shared" si="39"/>
        <v>0</v>
      </c>
      <c r="H230" s="152">
        <f t="shared" si="39"/>
        <v>0</v>
      </c>
      <c r="I230" s="152">
        <f t="shared" si="39"/>
        <v>0</v>
      </c>
      <c r="J230" s="753">
        <f t="shared" si="2"/>
      </c>
      <c r="K230" s="146"/>
      <c r="L230" s="238">
        <f t="shared" si="40"/>
        <v>0</v>
      </c>
      <c r="M230" s="243">
        <f t="shared" si="40"/>
        <v>0</v>
      </c>
      <c r="N230" s="243">
        <f t="shared" si="40"/>
        <v>0</v>
      </c>
      <c r="O230" s="243">
        <f t="shared" si="40"/>
        <v>0</v>
      </c>
      <c r="P230" s="146"/>
      <c r="Q230" s="238">
        <f t="shared" si="41"/>
        <v>0</v>
      </c>
      <c r="R230" s="238">
        <f t="shared" si="41"/>
        <v>0</v>
      </c>
      <c r="S230" s="238">
        <f t="shared" si="41"/>
        <v>0</v>
      </c>
      <c r="T230" s="238">
        <f t="shared" si="41"/>
        <v>0</v>
      </c>
      <c r="U230" s="238">
        <f t="shared" si="41"/>
        <v>0</v>
      </c>
      <c r="V230" s="238">
        <f t="shared" si="41"/>
        <v>0</v>
      </c>
      <c r="W230" s="238">
        <f t="shared" si="41"/>
        <v>0</v>
      </c>
      <c r="X230" s="235">
        <f t="shared" si="7"/>
        <v>0</v>
      </c>
    </row>
    <row r="231" spans="1:24" ht="18.75" thickBot="1">
      <c r="A231" s="148">
        <v>401</v>
      </c>
      <c r="B231" s="15"/>
      <c r="C231" s="50">
        <v>3304</v>
      </c>
      <c r="D231" s="473" t="s">
        <v>559</v>
      </c>
      <c r="E231" s="469">
        <f t="shared" si="39"/>
        <v>0</v>
      </c>
      <c r="F231" s="152">
        <f t="shared" si="39"/>
        <v>0</v>
      </c>
      <c r="G231" s="152">
        <f t="shared" si="39"/>
        <v>0</v>
      </c>
      <c r="H231" s="152">
        <f t="shared" si="39"/>
        <v>0</v>
      </c>
      <c r="I231" s="152">
        <f t="shared" si="39"/>
        <v>0</v>
      </c>
      <c r="J231" s="753">
        <f t="shared" si="2"/>
      </c>
      <c r="K231" s="146"/>
      <c r="L231" s="238">
        <f t="shared" si="40"/>
        <v>0</v>
      </c>
      <c r="M231" s="243">
        <f t="shared" si="40"/>
        <v>0</v>
      </c>
      <c r="N231" s="243">
        <f t="shared" si="40"/>
        <v>0</v>
      </c>
      <c r="O231" s="243">
        <f t="shared" si="40"/>
        <v>0</v>
      </c>
      <c r="P231" s="146"/>
      <c r="Q231" s="238">
        <f t="shared" si="41"/>
        <v>0</v>
      </c>
      <c r="R231" s="238">
        <f t="shared" si="41"/>
        <v>0</v>
      </c>
      <c r="S231" s="238">
        <f t="shared" si="41"/>
        <v>0</v>
      </c>
      <c r="T231" s="238">
        <f t="shared" si="41"/>
        <v>0</v>
      </c>
      <c r="U231" s="238">
        <f t="shared" si="41"/>
        <v>0</v>
      </c>
      <c r="V231" s="238">
        <f t="shared" si="41"/>
        <v>0</v>
      </c>
      <c r="W231" s="238">
        <f t="shared" si="41"/>
        <v>0</v>
      </c>
      <c r="X231" s="235">
        <f t="shared" si="7"/>
        <v>0</v>
      </c>
    </row>
    <row r="232" spans="1:24" ht="30.75" thickBot="1">
      <c r="A232" s="148">
        <v>402</v>
      </c>
      <c r="B232" s="15"/>
      <c r="C232" s="14">
        <v>3305</v>
      </c>
      <c r="D232" s="474" t="s">
        <v>560</v>
      </c>
      <c r="E232" s="469">
        <f t="shared" si="39"/>
        <v>0</v>
      </c>
      <c r="F232" s="152">
        <f t="shared" si="39"/>
        <v>0</v>
      </c>
      <c r="G232" s="152">
        <f t="shared" si="39"/>
        <v>0</v>
      </c>
      <c r="H232" s="152">
        <f t="shared" si="39"/>
        <v>0</v>
      </c>
      <c r="I232" s="152">
        <f t="shared" si="39"/>
        <v>0</v>
      </c>
      <c r="J232" s="753">
        <f t="shared" si="2"/>
      </c>
      <c r="K232" s="146"/>
      <c r="L232" s="238">
        <f t="shared" si="40"/>
        <v>0</v>
      </c>
      <c r="M232" s="243">
        <f t="shared" si="40"/>
        <v>0</v>
      </c>
      <c r="N232" s="243">
        <f t="shared" si="40"/>
        <v>0</v>
      </c>
      <c r="O232" s="243">
        <f t="shared" si="40"/>
        <v>0</v>
      </c>
      <c r="P232" s="146"/>
      <c r="Q232" s="238">
        <f t="shared" si="41"/>
        <v>0</v>
      </c>
      <c r="R232" s="238">
        <f t="shared" si="41"/>
        <v>0</v>
      </c>
      <c r="S232" s="238">
        <f t="shared" si="41"/>
        <v>0</v>
      </c>
      <c r="T232" s="238">
        <f t="shared" si="41"/>
        <v>0</v>
      </c>
      <c r="U232" s="238">
        <f t="shared" si="41"/>
        <v>0</v>
      </c>
      <c r="V232" s="238">
        <f t="shared" si="41"/>
        <v>0</v>
      </c>
      <c r="W232" s="238">
        <f t="shared" si="41"/>
        <v>0</v>
      </c>
      <c r="X232" s="235">
        <f aca="true" t="shared" si="42" ref="X232:X277">T232-U232-V232-W232</f>
        <v>0</v>
      </c>
    </row>
    <row r="233" spans="1:25" s="149" customFormat="1" ht="30.75" thickBot="1">
      <c r="A233" s="258">
        <v>404</v>
      </c>
      <c r="B233" s="15"/>
      <c r="C233" s="14">
        <v>3306</v>
      </c>
      <c r="D233" s="474" t="s">
        <v>561</v>
      </c>
      <c r="E233" s="469">
        <f t="shared" si="39"/>
        <v>0</v>
      </c>
      <c r="F233" s="152">
        <f t="shared" si="39"/>
        <v>0</v>
      </c>
      <c r="G233" s="152">
        <f t="shared" si="39"/>
        <v>0</v>
      </c>
      <c r="H233" s="152">
        <f t="shared" si="39"/>
        <v>0</v>
      </c>
      <c r="I233" s="152">
        <f t="shared" si="39"/>
        <v>0</v>
      </c>
      <c r="J233" s="753">
        <f t="shared" si="2"/>
      </c>
      <c r="K233" s="146"/>
      <c r="L233" s="238">
        <f t="shared" si="40"/>
        <v>0</v>
      </c>
      <c r="M233" s="243">
        <f t="shared" si="40"/>
        <v>0</v>
      </c>
      <c r="N233" s="243">
        <f t="shared" si="40"/>
        <v>0</v>
      </c>
      <c r="O233" s="243">
        <f t="shared" si="40"/>
        <v>0</v>
      </c>
      <c r="P233" s="146"/>
      <c r="Q233" s="238">
        <f t="shared" si="41"/>
        <v>0</v>
      </c>
      <c r="R233" s="238">
        <f t="shared" si="41"/>
        <v>0</v>
      </c>
      <c r="S233" s="238">
        <f t="shared" si="41"/>
        <v>0</v>
      </c>
      <c r="T233" s="238">
        <f t="shared" si="41"/>
        <v>0</v>
      </c>
      <c r="U233" s="238">
        <f t="shared" si="41"/>
        <v>0</v>
      </c>
      <c r="V233" s="238">
        <f t="shared" si="41"/>
        <v>0</v>
      </c>
      <c r="W233" s="238">
        <f t="shared" si="41"/>
        <v>0</v>
      </c>
      <c r="X233" s="235">
        <f t="shared" si="42"/>
        <v>0</v>
      </c>
      <c r="Y233" s="111"/>
    </row>
    <row r="234" spans="1:25" s="149" customFormat="1" ht="18.75" thickBot="1">
      <c r="A234" s="258">
        <v>404</v>
      </c>
      <c r="B234" s="11">
        <v>3900</v>
      </c>
      <c r="C234" s="880" t="s">
        <v>562</v>
      </c>
      <c r="D234" s="880"/>
      <c r="E234" s="470">
        <f aca="true" t="shared" si="43" ref="E234:I237">SUMIF($B$581:$B$12325,$B234,E$581:E$12325)</f>
        <v>0</v>
      </c>
      <c r="F234" s="239">
        <f t="shared" si="43"/>
        <v>0</v>
      </c>
      <c r="G234" s="239">
        <f t="shared" si="43"/>
        <v>0</v>
      </c>
      <c r="H234" s="239">
        <f t="shared" si="43"/>
        <v>0</v>
      </c>
      <c r="I234" s="239">
        <f t="shared" si="43"/>
        <v>0</v>
      </c>
      <c r="J234" s="753">
        <f aca="true" t="shared" si="44" ref="J234:J280">(IF($E234&lt;&gt;0,$J$2,IF($I234&lt;&gt;0,$J$2,"")))</f>
      </c>
      <c r="K234" s="146"/>
      <c r="L234" s="240">
        <f aca="true" t="shared" si="45" ref="L234:O237">SUMIF($B$581:$B$12325,$B234,L$581:L$12325)</f>
        <v>0</v>
      </c>
      <c r="M234" s="241">
        <f t="shared" si="45"/>
        <v>0</v>
      </c>
      <c r="N234" s="241">
        <f t="shared" si="45"/>
        <v>0</v>
      </c>
      <c r="O234" s="241">
        <f t="shared" si="45"/>
        <v>0</v>
      </c>
      <c r="P234" s="146"/>
      <c r="Q234" s="240">
        <f aca="true" t="shared" si="46" ref="Q234:W237">SUMIF($B$581:$B$12325,$B234,Q$581:Q$12325)</f>
        <v>0</v>
      </c>
      <c r="R234" s="240">
        <f t="shared" si="46"/>
        <v>0</v>
      </c>
      <c r="S234" s="240">
        <f t="shared" si="46"/>
        <v>0</v>
      </c>
      <c r="T234" s="240">
        <f t="shared" si="46"/>
        <v>0</v>
      </c>
      <c r="U234" s="240">
        <f t="shared" si="46"/>
        <v>0</v>
      </c>
      <c r="V234" s="240">
        <f t="shared" si="46"/>
        <v>0</v>
      </c>
      <c r="W234" s="240">
        <f t="shared" si="46"/>
        <v>0</v>
      </c>
      <c r="X234" s="235">
        <f t="shared" si="42"/>
        <v>0</v>
      </c>
      <c r="Y234" s="111"/>
    </row>
    <row r="235" spans="1:24" s="149" customFormat="1" ht="18.75" thickBot="1">
      <c r="A235" s="164">
        <v>440</v>
      </c>
      <c r="B235" s="11">
        <v>4000</v>
      </c>
      <c r="C235" s="880" t="s">
        <v>563</v>
      </c>
      <c r="D235" s="880"/>
      <c r="E235" s="470">
        <f t="shared" si="43"/>
        <v>0</v>
      </c>
      <c r="F235" s="239">
        <f t="shared" si="43"/>
        <v>0</v>
      </c>
      <c r="G235" s="239">
        <f t="shared" si="43"/>
        <v>0</v>
      </c>
      <c r="H235" s="239">
        <f t="shared" si="43"/>
        <v>0</v>
      </c>
      <c r="I235" s="239">
        <f t="shared" si="43"/>
        <v>0</v>
      </c>
      <c r="J235" s="753">
        <f t="shared" si="44"/>
      </c>
      <c r="K235" s="146"/>
      <c r="L235" s="240">
        <f t="shared" si="45"/>
        <v>0</v>
      </c>
      <c r="M235" s="241">
        <f t="shared" si="45"/>
        <v>0</v>
      </c>
      <c r="N235" s="241">
        <f t="shared" si="45"/>
        <v>0</v>
      </c>
      <c r="O235" s="241">
        <f t="shared" si="45"/>
        <v>0</v>
      </c>
      <c r="P235" s="146"/>
      <c r="Q235" s="242">
        <f t="shared" si="46"/>
        <v>0</v>
      </c>
      <c r="R235" s="242">
        <f t="shared" si="46"/>
        <v>0</v>
      </c>
      <c r="S235" s="242">
        <f t="shared" si="46"/>
        <v>0</v>
      </c>
      <c r="T235" s="242">
        <f t="shared" si="46"/>
        <v>0</v>
      </c>
      <c r="U235" s="242">
        <f t="shared" si="46"/>
        <v>0</v>
      </c>
      <c r="V235" s="242">
        <f t="shared" si="46"/>
        <v>0</v>
      </c>
      <c r="W235" s="242">
        <f t="shared" si="46"/>
        <v>0</v>
      </c>
      <c r="X235" s="235">
        <f t="shared" si="42"/>
        <v>0</v>
      </c>
    </row>
    <row r="236" spans="1:24" s="149" customFormat="1" ht="18.75" thickBot="1">
      <c r="A236" s="164">
        <v>450</v>
      </c>
      <c r="B236" s="11">
        <v>4100</v>
      </c>
      <c r="C236" s="880" t="s">
        <v>564</v>
      </c>
      <c r="D236" s="880"/>
      <c r="E236" s="470">
        <f t="shared" si="43"/>
        <v>0</v>
      </c>
      <c r="F236" s="239">
        <f t="shared" si="43"/>
        <v>0</v>
      </c>
      <c r="G236" s="239">
        <f t="shared" si="43"/>
        <v>0</v>
      </c>
      <c r="H236" s="239">
        <f t="shared" si="43"/>
        <v>0</v>
      </c>
      <c r="I236" s="239">
        <f t="shared" si="43"/>
        <v>0</v>
      </c>
      <c r="J236" s="753">
        <f t="shared" si="44"/>
      </c>
      <c r="K236" s="146"/>
      <c r="L236" s="242">
        <f t="shared" si="45"/>
        <v>0</v>
      </c>
      <c r="M236" s="257">
        <f t="shared" si="45"/>
        <v>0</v>
      </c>
      <c r="N236" s="257">
        <f t="shared" si="45"/>
        <v>0</v>
      </c>
      <c r="O236" s="257">
        <f t="shared" si="45"/>
        <v>0</v>
      </c>
      <c r="P236" s="146"/>
      <c r="Q236" s="242">
        <f t="shared" si="46"/>
        <v>0</v>
      </c>
      <c r="R236" s="242">
        <f t="shared" si="46"/>
        <v>0</v>
      </c>
      <c r="S236" s="242">
        <f t="shared" si="46"/>
        <v>0</v>
      </c>
      <c r="T236" s="242">
        <f t="shared" si="46"/>
        <v>0</v>
      </c>
      <c r="U236" s="242">
        <f t="shared" si="46"/>
        <v>0</v>
      </c>
      <c r="V236" s="242">
        <f t="shared" si="46"/>
        <v>0</v>
      </c>
      <c r="W236" s="242">
        <f t="shared" si="46"/>
        <v>0</v>
      </c>
      <c r="X236" s="235">
        <f t="shared" si="42"/>
        <v>0</v>
      </c>
    </row>
    <row r="237" spans="1:24" s="149" customFormat="1" ht="18.75" thickBot="1">
      <c r="A237" s="164">
        <v>495</v>
      </c>
      <c r="B237" s="11">
        <v>4200</v>
      </c>
      <c r="C237" s="879" t="s">
        <v>565</v>
      </c>
      <c r="D237" s="879"/>
      <c r="E237" s="470">
        <f t="shared" si="43"/>
        <v>0</v>
      </c>
      <c r="F237" s="239">
        <f t="shared" si="43"/>
        <v>0</v>
      </c>
      <c r="G237" s="239">
        <f t="shared" si="43"/>
        <v>0</v>
      </c>
      <c r="H237" s="239">
        <f t="shared" si="43"/>
        <v>0</v>
      </c>
      <c r="I237" s="239">
        <f t="shared" si="43"/>
        <v>0</v>
      </c>
      <c r="J237" s="753">
        <f t="shared" si="44"/>
      </c>
      <c r="K237" s="146"/>
      <c r="L237" s="240">
        <f t="shared" si="45"/>
        <v>0</v>
      </c>
      <c r="M237" s="241">
        <f t="shared" si="45"/>
        <v>0</v>
      </c>
      <c r="N237" s="241">
        <f t="shared" si="45"/>
        <v>0</v>
      </c>
      <c r="O237" s="241">
        <f t="shared" si="45"/>
        <v>0</v>
      </c>
      <c r="P237" s="146"/>
      <c r="Q237" s="240">
        <f t="shared" si="46"/>
        <v>0</v>
      </c>
      <c r="R237" s="240">
        <f t="shared" si="46"/>
        <v>0</v>
      </c>
      <c r="S237" s="240">
        <f t="shared" si="46"/>
        <v>0</v>
      </c>
      <c r="T237" s="240">
        <f t="shared" si="46"/>
        <v>0</v>
      </c>
      <c r="U237" s="240">
        <f t="shared" si="46"/>
        <v>0</v>
      </c>
      <c r="V237" s="240">
        <f t="shared" si="46"/>
        <v>0</v>
      </c>
      <c r="W237" s="240">
        <f t="shared" si="46"/>
        <v>0</v>
      </c>
      <c r="X237" s="235">
        <f t="shared" si="42"/>
        <v>0</v>
      </c>
    </row>
    <row r="238" spans="1:25" ht="18.75" thickBot="1">
      <c r="A238" s="165">
        <v>500</v>
      </c>
      <c r="B238" s="58"/>
      <c r="C238" s="18">
        <v>4201</v>
      </c>
      <c r="D238" s="9" t="s">
        <v>566</v>
      </c>
      <c r="E238" s="469">
        <f aca="true" t="shared" si="47" ref="E238:I243">SUMIF($C$581:$C$12325,$C238,E$581:E$12325)</f>
        <v>0</v>
      </c>
      <c r="F238" s="152">
        <f t="shared" si="47"/>
        <v>0</v>
      </c>
      <c r="G238" s="152">
        <f t="shared" si="47"/>
        <v>0</v>
      </c>
      <c r="H238" s="152">
        <f t="shared" si="47"/>
        <v>0</v>
      </c>
      <c r="I238" s="152">
        <f t="shared" si="47"/>
        <v>0</v>
      </c>
      <c r="J238" s="753">
        <f t="shared" si="44"/>
      </c>
      <c r="K238" s="146"/>
      <c r="L238" s="236">
        <f aca="true" t="shared" si="48" ref="L238:O243">SUMIF($C$581:$C$12325,$C238,L$581:L$12325)</f>
        <v>0</v>
      </c>
      <c r="M238" s="237">
        <f t="shared" si="48"/>
        <v>0</v>
      </c>
      <c r="N238" s="237">
        <f t="shared" si="48"/>
        <v>0</v>
      </c>
      <c r="O238" s="237">
        <f t="shared" si="48"/>
        <v>0</v>
      </c>
      <c r="P238" s="146"/>
      <c r="Q238" s="236">
        <f aca="true" t="shared" si="49" ref="Q238:W243">SUMIF($C$581:$C$12325,$C238,Q$581:Q$12325)</f>
        <v>0</v>
      </c>
      <c r="R238" s="236">
        <f t="shared" si="49"/>
        <v>0</v>
      </c>
      <c r="S238" s="236">
        <f t="shared" si="49"/>
        <v>0</v>
      </c>
      <c r="T238" s="236">
        <f t="shared" si="49"/>
        <v>0</v>
      </c>
      <c r="U238" s="236">
        <f t="shared" si="49"/>
        <v>0</v>
      </c>
      <c r="V238" s="236">
        <f t="shared" si="49"/>
        <v>0</v>
      </c>
      <c r="W238" s="236">
        <f t="shared" si="49"/>
        <v>0</v>
      </c>
      <c r="X238" s="235">
        <f t="shared" si="42"/>
        <v>0</v>
      </c>
      <c r="Y238" s="149"/>
    </row>
    <row r="239" spans="1:25" ht="18.75" thickBot="1">
      <c r="A239" s="165">
        <v>505</v>
      </c>
      <c r="B239" s="58"/>
      <c r="C239" s="8">
        <v>4202</v>
      </c>
      <c r="D239" s="10" t="s">
        <v>567</v>
      </c>
      <c r="E239" s="469">
        <f t="shared" si="47"/>
        <v>0</v>
      </c>
      <c r="F239" s="152">
        <f t="shared" si="47"/>
        <v>0</v>
      </c>
      <c r="G239" s="152">
        <f t="shared" si="47"/>
        <v>0</v>
      </c>
      <c r="H239" s="152">
        <f t="shared" si="47"/>
        <v>0</v>
      </c>
      <c r="I239" s="152">
        <f t="shared" si="47"/>
        <v>0</v>
      </c>
      <c r="J239" s="753">
        <f t="shared" si="44"/>
      </c>
      <c r="K239" s="146"/>
      <c r="L239" s="236">
        <f t="shared" si="48"/>
        <v>0</v>
      </c>
      <c r="M239" s="237">
        <f t="shared" si="48"/>
        <v>0</v>
      </c>
      <c r="N239" s="237">
        <f t="shared" si="48"/>
        <v>0</v>
      </c>
      <c r="O239" s="237">
        <f t="shared" si="48"/>
        <v>0</v>
      </c>
      <c r="P239" s="146"/>
      <c r="Q239" s="236">
        <f t="shared" si="49"/>
        <v>0</v>
      </c>
      <c r="R239" s="236">
        <f t="shared" si="49"/>
        <v>0</v>
      </c>
      <c r="S239" s="236">
        <f t="shared" si="49"/>
        <v>0</v>
      </c>
      <c r="T239" s="236">
        <f t="shared" si="49"/>
        <v>0</v>
      </c>
      <c r="U239" s="236">
        <f t="shared" si="49"/>
        <v>0</v>
      </c>
      <c r="V239" s="236">
        <f t="shared" si="49"/>
        <v>0</v>
      </c>
      <c r="W239" s="236">
        <f t="shared" si="49"/>
        <v>0</v>
      </c>
      <c r="X239" s="235">
        <f t="shared" si="42"/>
        <v>0</v>
      </c>
      <c r="Y239" s="149"/>
    </row>
    <row r="240" spans="1:24" ht="18.75" thickBot="1">
      <c r="A240" s="165">
        <v>510</v>
      </c>
      <c r="B240" s="58"/>
      <c r="C240" s="8">
        <v>4214</v>
      </c>
      <c r="D240" s="10" t="s">
        <v>568</v>
      </c>
      <c r="E240" s="469">
        <f t="shared" si="47"/>
        <v>0</v>
      </c>
      <c r="F240" s="152">
        <f t="shared" si="47"/>
        <v>0</v>
      </c>
      <c r="G240" s="152">
        <f t="shared" si="47"/>
        <v>0</v>
      </c>
      <c r="H240" s="152">
        <f t="shared" si="47"/>
        <v>0</v>
      </c>
      <c r="I240" s="152">
        <f t="shared" si="47"/>
        <v>0</v>
      </c>
      <c r="J240" s="753">
        <f t="shared" si="44"/>
      </c>
      <c r="K240" s="146"/>
      <c r="L240" s="236">
        <f t="shared" si="48"/>
        <v>0</v>
      </c>
      <c r="M240" s="237">
        <f t="shared" si="48"/>
        <v>0</v>
      </c>
      <c r="N240" s="237">
        <f t="shared" si="48"/>
        <v>0</v>
      </c>
      <c r="O240" s="237">
        <f t="shared" si="48"/>
        <v>0</v>
      </c>
      <c r="P240" s="146"/>
      <c r="Q240" s="236">
        <f t="shared" si="49"/>
        <v>0</v>
      </c>
      <c r="R240" s="236">
        <f t="shared" si="49"/>
        <v>0</v>
      </c>
      <c r="S240" s="236">
        <f t="shared" si="49"/>
        <v>0</v>
      </c>
      <c r="T240" s="236">
        <f t="shared" si="49"/>
        <v>0</v>
      </c>
      <c r="U240" s="236">
        <f t="shared" si="49"/>
        <v>0</v>
      </c>
      <c r="V240" s="236">
        <f t="shared" si="49"/>
        <v>0</v>
      </c>
      <c r="W240" s="236">
        <f t="shared" si="49"/>
        <v>0</v>
      </c>
      <c r="X240" s="235">
        <f t="shared" si="42"/>
        <v>0</v>
      </c>
    </row>
    <row r="241" spans="1:24" ht="32.25" thickBot="1">
      <c r="A241" s="165">
        <v>515</v>
      </c>
      <c r="B241" s="58"/>
      <c r="C241" s="8">
        <v>4217</v>
      </c>
      <c r="D241" s="10" t="s">
        <v>569</v>
      </c>
      <c r="E241" s="469">
        <f t="shared" si="47"/>
        <v>0</v>
      </c>
      <c r="F241" s="152">
        <f t="shared" si="47"/>
        <v>0</v>
      </c>
      <c r="G241" s="152">
        <f t="shared" si="47"/>
        <v>0</v>
      </c>
      <c r="H241" s="152">
        <f t="shared" si="47"/>
        <v>0</v>
      </c>
      <c r="I241" s="152">
        <f t="shared" si="47"/>
        <v>0</v>
      </c>
      <c r="J241" s="753">
        <f t="shared" si="44"/>
      </c>
      <c r="K241" s="146"/>
      <c r="L241" s="236">
        <f t="shared" si="48"/>
        <v>0</v>
      </c>
      <c r="M241" s="237">
        <f t="shared" si="48"/>
        <v>0</v>
      </c>
      <c r="N241" s="237">
        <f t="shared" si="48"/>
        <v>0</v>
      </c>
      <c r="O241" s="237">
        <f t="shared" si="48"/>
        <v>0</v>
      </c>
      <c r="P241" s="146"/>
      <c r="Q241" s="236">
        <f t="shared" si="49"/>
        <v>0</v>
      </c>
      <c r="R241" s="236">
        <f t="shared" si="49"/>
        <v>0</v>
      </c>
      <c r="S241" s="236">
        <f t="shared" si="49"/>
        <v>0</v>
      </c>
      <c r="T241" s="236">
        <f t="shared" si="49"/>
        <v>0</v>
      </c>
      <c r="U241" s="236">
        <f t="shared" si="49"/>
        <v>0</v>
      </c>
      <c r="V241" s="236">
        <f t="shared" si="49"/>
        <v>0</v>
      </c>
      <c r="W241" s="236">
        <f t="shared" si="49"/>
        <v>0</v>
      </c>
      <c r="X241" s="235">
        <f t="shared" si="42"/>
        <v>0</v>
      </c>
    </row>
    <row r="242" spans="1:24" ht="32.25" thickBot="1">
      <c r="A242" s="165">
        <v>520</v>
      </c>
      <c r="B242" s="58"/>
      <c r="C242" s="8">
        <v>4218</v>
      </c>
      <c r="D242" s="19" t="s">
        <v>570</v>
      </c>
      <c r="E242" s="469">
        <f t="shared" si="47"/>
        <v>0</v>
      </c>
      <c r="F242" s="152">
        <f t="shared" si="47"/>
        <v>0</v>
      </c>
      <c r="G242" s="152">
        <f t="shared" si="47"/>
        <v>0</v>
      </c>
      <c r="H242" s="152">
        <f t="shared" si="47"/>
        <v>0</v>
      </c>
      <c r="I242" s="152">
        <f t="shared" si="47"/>
        <v>0</v>
      </c>
      <c r="J242" s="753">
        <f t="shared" si="44"/>
      </c>
      <c r="K242" s="146"/>
      <c r="L242" s="236">
        <f t="shared" si="48"/>
        <v>0</v>
      </c>
      <c r="M242" s="237">
        <f t="shared" si="48"/>
        <v>0</v>
      </c>
      <c r="N242" s="237">
        <f t="shared" si="48"/>
        <v>0</v>
      </c>
      <c r="O242" s="237">
        <f t="shared" si="48"/>
        <v>0</v>
      </c>
      <c r="P242" s="146"/>
      <c r="Q242" s="236">
        <f t="shared" si="49"/>
        <v>0</v>
      </c>
      <c r="R242" s="236">
        <f t="shared" si="49"/>
        <v>0</v>
      </c>
      <c r="S242" s="236">
        <f t="shared" si="49"/>
        <v>0</v>
      </c>
      <c r="T242" s="236">
        <f t="shared" si="49"/>
        <v>0</v>
      </c>
      <c r="U242" s="236">
        <f t="shared" si="49"/>
        <v>0</v>
      </c>
      <c r="V242" s="236">
        <f t="shared" si="49"/>
        <v>0</v>
      </c>
      <c r="W242" s="236">
        <f t="shared" si="49"/>
        <v>0</v>
      </c>
      <c r="X242" s="235">
        <f t="shared" si="42"/>
        <v>0</v>
      </c>
    </row>
    <row r="243" spans="1:24" ht="18.75" thickBot="1">
      <c r="A243" s="165">
        <v>525</v>
      </c>
      <c r="B243" s="58"/>
      <c r="C243" s="8">
        <v>4219</v>
      </c>
      <c r="D243" s="37" t="s">
        <v>571</v>
      </c>
      <c r="E243" s="469">
        <f t="shared" si="47"/>
        <v>0</v>
      </c>
      <c r="F243" s="152">
        <f t="shared" si="47"/>
        <v>0</v>
      </c>
      <c r="G243" s="152">
        <f t="shared" si="47"/>
        <v>0</v>
      </c>
      <c r="H243" s="152">
        <f t="shared" si="47"/>
        <v>0</v>
      </c>
      <c r="I243" s="152">
        <f t="shared" si="47"/>
        <v>0</v>
      </c>
      <c r="J243" s="753">
        <f t="shared" si="44"/>
      </c>
      <c r="K243" s="146"/>
      <c r="L243" s="236">
        <f t="shared" si="48"/>
        <v>0</v>
      </c>
      <c r="M243" s="237">
        <f t="shared" si="48"/>
        <v>0</v>
      </c>
      <c r="N243" s="237">
        <f t="shared" si="48"/>
        <v>0</v>
      </c>
      <c r="O243" s="237">
        <f t="shared" si="48"/>
        <v>0</v>
      </c>
      <c r="P243" s="146"/>
      <c r="Q243" s="236">
        <f t="shared" si="49"/>
        <v>0</v>
      </c>
      <c r="R243" s="236">
        <f t="shared" si="49"/>
        <v>0</v>
      </c>
      <c r="S243" s="236">
        <f t="shared" si="49"/>
        <v>0</v>
      </c>
      <c r="T243" s="236">
        <f t="shared" si="49"/>
        <v>0</v>
      </c>
      <c r="U243" s="236">
        <f t="shared" si="49"/>
        <v>0</v>
      </c>
      <c r="V243" s="236">
        <f t="shared" si="49"/>
        <v>0</v>
      </c>
      <c r="W243" s="236">
        <f t="shared" si="49"/>
        <v>0</v>
      </c>
      <c r="X243" s="235">
        <f t="shared" si="42"/>
        <v>0</v>
      </c>
    </row>
    <row r="244" spans="1:25" s="149" customFormat="1" ht="18.75" thickBot="1">
      <c r="A244" s="164">
        <v>635</v>
      </c>
      <c r="B244" s="11">
        <v>4300</v>
      </c>
      <c r="C244" s="852" t="s">
        <v>572</v>
      </c>
      <c r="D244" s="852"/>
      <c r="E244" s="470">
        <f>SUMIF($B$581:$B$12325,$B244,E$581:E$12325)</f>
        <v>0</v>
      </c>
      <c r="F244" s="239">
        <f>SUMIF($B$581:$B$12325,$B244,F$581:F$12325)</f>
        <v>0</v>
      </c>
      <c r="G244" s="239">
        <f>SUMIF($B$581:$B$12325,$B244,G$581:G$12325)</f>
        <v>0</v>
      </c>
      <c r="H244" s="239">
        <f>SUMIF($B$581:$B$12325,$B244,H$581:H$12325)</f>
        <v>0</v>
      </c>
      <c r="I244" s="239">
        <f>SUMIF($B$581:$B$12325,$B244,I$581:I$12325)</f>
        <v>0</v>
      </c>
      <c r="J244" s="753">
        <f t="shared" si="44"/>
      </c>
      <c r="K244" s="146"/>
      <c r="L244" s="240">
        <f>SUMIF($B$581:$B$12325,$B244,L$581:L$12325)</f>
        <v>0</v>
      </c>
      <c r="M244" s="241">
        <f>SUMIF($B$581:$B$12325,$B244,M$581:M$12325)</f>
        <v>0</v>
      </c>
      <c r="N244" s="241">
        <f>SUMIF($B$581:$B$12325,$B244,N$581:N$12325)</f>
        <v>0</v>
      </c>
      <c r="O244" s="241">
        <f>SUMIF($B$581:$B$12325,$B244,O$581:O$12325)</f>
        <v>0</v>
      </c>
      <c r="P244" s="146"/>
      <c r="Q244" s="240">
        <f aca="true" t="shared" si="50" ref="Q244:W244">SUMIF($B$581:$B$12325,$B244,Q$581:Q$12325)</f>
        <v>0</v>
      </c>
      <c r="R244" s="240">
        <f t="shared" si="50"/>
        <v>0</v>
      </c>
      <c r="S244" s="240">
        <f t="shared" si="50"/>
        <v>0</v>
      </c>
      <c r="T244" s="240">
        <f t="shared" si="50"/>
        <v>0</v>
      </c>
      <c r="U244" s="240">
        <f t="shared" si="50"/>
        <v>0</v>
      </c>
      <c r="V244" s="240">
        <f t="shared" si="50"/>
        <v>0</v>
      </c>
      <c r="W244" s="240">
        <f t="shared" si="50"/>
        <v>0</v>
      </c>
      <c r="X244" s="235">
        <f t="shared" si="42"/>
        <v>0</v>
      </c>
      <c r="Y244" s="111"/>
    </row>
    <row r="245" spans="1:24" ht="18.75" thickBot="1">
      <c r="A245" s="165">
        <v>640</v>
      </c>
      <c r="B245" s="58"/>
      <c r="C245" s="18">
        <v>4301</v>
      </c>
      <c r="D245" s="47" t="s">
        <v>573</v>
      </c>
      <c r="E245" s="469">
        <f aca="true" t="shared" si="51" ref="E245:I247">SUMIF($C$581:$C$12325,$C245,E$581:E$12325)</f>
        <v>0</v>
      </c>
      <c r="F245" s="152">
        <f t="shared" si="51"/>
        <v>0</v>
      </c>
      <c r="G245" s="152">
        <f t="shared" si="51"/>
        <v>0</v>
      </c>
      <c r="H245" s="152">
        <f t="shared" si="51"/>
        <v>0</v>
      </c>
      <c r="I245" s="152">
        <f t="shared" si="51"/>
        <v>0</v>
      </c>
      <c r="J245" s="753">
        <f t="shared" si="44"/>
      </c>
      <c r="K245" s="146"/>
      <c r="L245" s="236">
        <f aca="true" t="shared" si="52" ref="L245:O247">SUMIF($C$581:$C$12325,$C245,L$581:L$12325)</f>
        <v>0</v>
      </c>
      <c r="M245" s="237">
        <f t="shared" si="52"/>
        <v>0</v>
      </c>
      <c r="N245" s="237">
        <f t="shared" si="52"/>
        <v>0</v>
      </c>
      <c r="O245" s="237">
        <f t="shared" si="52"/>
        <v>0</v>
      </c>
      <c r="P245" s="146"/>
      <c r="Q245" s="236">
        <f aca="true" t="shared" si="53" ref="Q245:W247">SUMIF($C$581:$C$12325,$C245,Q$581:Q$12325)</f>
        <v>0</v>
      </c>
      <c r="R245" s="236">
        <f t="shared" si="53"/>
        <v>0</v>
      </c>
      <c r="S245" s="236">
        <f t="shared" si="53"/>
        <v>0</v>
      </c>
      <c r="T245" s="236">
        <f t="shared" si="53"/>
        <v>0</v>
      </c>
      <c r="U245" s="236">
        <f t="shared" si="53"/>
        <v>0</v>
      </c>
      <c r="V245" s="236">
        <f t="shared" si="53"/>
        <v>0</v>
      </c>
      <c r="W245" s="236">
        <f t="shared" si="53"/>
        <v>0</v>
      </c>
      <c r="X245" s="235">
        <f t="shared" si="42"/>
        <v>0</v>
      </c>
    </row>
    <row r="246" spans="1:25" ht="20.25" customHeight="1" thickBot="1">
      <c r="A246" s="165">
        <v>645</v>
      </c>
      <c r="B246" s="58"/>
      <c r="C246" s="8">
        <v>4302</v>
      </c>
      <c r="D246" s="10" t="s">
        <v>574</v>
      </c>
      <c r="E246" s="469">
        <f t="shared" si="51"/>
        <v>0</v>
      </c>
      <c r="F246" s="152">
        <f t="shared" si="51"/>
        <v>0</v>
      </c>
      <c r="G246" s="152">
        <f t="shared" si="51"/>
        <v>0</v>
      </c>
      <c r="H246" s="152">
        <f t="shared" si="51"/>
        <v>0</v>
      </c>
      <c r="I246" s="152">
        <f t="shared" si="51"/>
        <v>0</v>
      </c>
      <c r="J246" s="753">
        <f t="shared" si="44"/>
      </c>
      <c r="K246" s="146"/>
      <c r="L246" s="236">
        <f t="shared" si="52"/>
        <v>0</v>
      </c>
      <c r="M246" s="237">
        <f t="shared" si="52"/>
        <v>0</v>
      </c>
      <c r="N246" s="237">
        <f t="shared" si="52"/>
        <v>0</v>
      </c>
      <c r="O246" s="237">
        <f t="shared" si="52"/>
        <v>0</v>
      </c>
      <c r="P246" s="146"/>
      <c r="Q246" s="236">
        <f t="shared" si="53"/>
        <v>0</v>
      </c>
      <c r="R246" s="236">
        <f t="shared" si="53"/>
        <v>0</v>
      </c>
      <c r="S246" s="236">
        <f t="shared" si="53"/>
        <v>0</v>
      </c>
      <c r="T246" s="236">
        <f t="shared" si="53"/>
        <v>0</v>
      </c>
      <c r="U246" s="236">
        <f t="shared" si="53"/>
        <v>0</v>
      </c>
      <c r="V246" s="236">
        <f t="shared" si="53"/>
        <v>0</v>
      </c>
      <c r="W246" s="236">
        <f t="shared" si="53"/>
        <v>0</v>
      </c>
      <c r="X246" s="235">
        <f t="shared" si="42"/>
        <v>0</v>
      </c>
      <c r="Y246" s="149"/>
    </row>
    <row r="247" spans="1:24" ht="18.75" thickBot="1">
      <c r="A247" s="165">
        <v>650</v>
      </c>
      <c r="B247" s="58"/>
      <c r="C247" s="14">
        <v>4309</v>
      </c>
      <c r="D247" s="22" t="s">
        <v>575</v>
      </c>
      <c r="E247" s="469">
        <f t="shared" si="51"/>
        <v>0</v>
      </c>
      <c r="F247" s="152">
        <f t="shared" si="51"/>
        <v>0</v>
      </c>
      <c r="G247" s="152">
        <f t="shared" si="51"/>
        <v>0</v>
      </c>
      <c r="H247" s="152">
        <f t="shared" si="51"/>
        <v>0</v>
      </c>
      <c r="I247" s="152">
        <f t="shared" si="51"/>
        <v>0</v>
      </c>
      <c r="J247" s="753">
        <f t="shared" si="44"/>
      </c>
      <c r="K247" s="146"/>
      <c r="L247" s="236">
        <f t="shared" si="52"/>
        <v>0</v>
      </c>
      <c r="M247" s="237">
        <f t="shared" si="52"/>
        <v>0</v>
      </c>
      <c r="N247" s="237">
        <f t="shared" si="52"/>
        <v>0</v>
      </c>
      <c r="O247" s="237">
        <f t="shared" si="52"/>
        <v>0</v>
      </c>
      <c r="P247" s="146"/>
      <c r="Q247" s="236">
        <f t="shared" si="53"/>
        <v>0</v>
      </c>
      <c r="R247" s="236">
        <f t="shared" si="53"/>
        <v>0</v>
      </c>
      <c r="S247" s="236">
        <f t="shared" si="53"/>
        <v>0</v>
      </c>
      <c r="T247" s="236">
        <f t="shared" si="53"/>
        <v>0</v>
      </c>
      <c r="U247" s="236">
        <f t="shared" si="53"/>
        <v>0</v>
      </c>
      <c r="V247" s="236">
        <f t="shared" si="53"/>
        <v>0</v>
      </c>
      <c r="W247" s="236">
        <f t="shared" si="53"/>
        <v>0</v>
      </c>
      <c r="X247" s="235">
        <f t="shared" si="42"/>
        <v>0</v>
      </c>
    </row>
    <row r="248" spans="1:25" s="149" customFormat="1" ht="19.5" thickBot="1">
      <c r="A248" s="164">
        <v>655</v>
      </c>
      <c r="B248" s="11">
        <v>4400</v>
      </c>
      <c r="C248" s="881" t="s">
        <v>576</v>
      </c>
      <c r="D248" s="881"/>
      <c r="E248" s="470">
        <f aca="true" t="shared" si="54" ref="E248:I251">SUMIF($B$581:$B$12325,$B248,E$581:E$12325)</f>
        <v>0</v>
      </c>
      <c r="F248" s="239">
        <f t="shared" si="54"/>
        <v>0</v>
      </c>
      <c r="G248" s="239">
        <f t="shared" si="54"/>
        <v>0</v>
      </c>
      <c r="H248" s="239">
        <f t="shared" si="54"/>
        <v>0</v>
      </c>
      <c r="I248" s="239">
        <f t="shared" si="54"/>
        <v>0</v>
      </c>
      <c r="J248" s="753">
        <f t="shared" si="44"/>
      </c>
      <c r="K248" s="146"/>
      <c r="L248" s="240">
        <f aca="true" t="shared" si="55" ref="L248:O251">SUMIF($B$581:$B$12325,$B248,L$581:L$12325)</f>
        <v>0</v>
      </c>
      <c r="M248" s="241">
        <f t="shared" si="55"/>
        <v>0</v>
      </c>
      <c r="N248" s="241">
        <f t="shared" si="55"/>
        <v>0</v>
      </c>
      <c r="O248" s="241">
        <f t="shared" si="55"/>
        <v>0</v>
      </c>
      <c r="P248" s="146"/>
      <c r="Q248" s="240">
        <f aca="true" t="shared" si="56" ref="Q248:W251">SUMIF($B$581:$B$12325,$B248,Q$581:Q$12325)</f>
        <v>0</v>
      </c>
      <c r="R248" s="240">
        <f t="shared" si="56"/>
        <v>0</v>
      </c>
      <c r="S248" s="240">
        <f t="shared" si="56"/>
        <v>0</v>
      </c>
      <c r="T248" s="240">
        <f t="shared" si="56"/>
        <v>0</v>
      </c>
      <c r="U248" s="240">
        <f t="shared" si="56"/>
        <v>0</v>
      </c>
      <c r="V248" s="240">
        <f t="shared" si="56"/>
        <v>0</v>
      </c>
      <c r="W248" s="240">
        <f t="shared" si="56"/>
        <v>0</v>
      </c>
      <c r="X248" s="235">
        <f t="shared" si="42"/>
        <v>0</v>
      </c>
      <c r="Y248" s="111"/>
    </row>
    <row r="249" spans="1:25" s="149" customFormat="1" ht="19.5" thickBot="1">
      <c r="A249" s="164">
        <v>665</v>
      </c>
      <c r="B249" s="11">
        <v>4500</v>
      </c>
      <c r="C249" s="880" t="s">
        <v>72</v>
      </c>
      <c r="D249" s="880"/>
      <c r="E249" s="470">
        <f t="shared" si="54"/>
        <v>0</v>
      </c>
      <c r="F249" s="239">
        <f t="shared" si="54"/>
        <v>0</v>
      </c>
      <c r="G249" s="239">
        <f t="shared" si="54"/>
        <v>0</v>
      </c>
      <c r="H249" s="239">
        <f t="shared" si="54"/>
        <v>0</v>
      </c>
      <c r="I249" s="239">
        <f t="shared" si="54"/>
        <v>0</v>
      </c>
      <c r="J249" s="753">
        <f t="shared" si="44"/>
      </c>
      <c r="K249" s="146"/>
      <c r="L249" s="240">
        <f t="shared" si="55"/>
        <v>0</v>
      </c>
      <c r="M249" s="241">
        <f t="shared" si="55"/>
        <v>0</v>
      </c>
      <c r="N249" s="241">
        <f t="shared" si="55"/>
        <v>0</v>
      </c>
      <c r="O249" s="241">
        <f t="shared" si="55"/>
        <v>0</v>
      </c>
      <c r="P249" s="146"/>
      <c r="Q249" s="240">
        <f t="shared" si="56"/>
        <v>0</v>
      </c>
      <c r="R249" s="240">
        <f t="shared" si="56"/>
        <v>0</v>
      </c>
      <c r="S249" s="240">
        <f t="shared" si="56"/>
        <v>0</v>
      </c>
      <c r="T249" s="240">
        <f t="shared" si="56"/>
        <v>0</v>
      </c>
      <c r="U249" s="240">
        <f t="shared" si="56"/>
        <v>0</v>
      </c>
      <c r="V249" s="240">
        <f t="shared" si="56"/>
        <v>0</v>
      </c>
      <c r="W249" s="240">
        <f t="shared" si="56"/>
        <v>0</v>
      </c>
      <c r="X249" s="235">
        <f t="shared" si="42"/>
        <v>0</v>
      </c>
      <c r="Y249" s="111"/>
    </row>
    <row r="250" spans="1:24" s="149" customFormat="1" ht="18.75" customHeight="1" thickBot="1">
      <c r="A250" s="164">
        <v>675</v>
      </c>
      <c r="B250" s="11">
        <v>4600</v>
      </c>
      <c r="C250" s="882" t="s">
        <v>577</v>
      </c>
      <c r="D250" s="883"/>
      <c r="E250" s="470">
        <f t="shared" si="54"/>
        <v>0</v>
      </c>
      <c r="F250" s="239">
        <f t="shared" si="54"/>
        <v>0</v>
      </c>
      <c r="G250" s="239">
        <f t="shared" si="54"/>
        <v>0</v>
      </c>
      <c r="H250" s="239">
        <f t="shared" si="54"/>
        <v>0</v>
      </c>
      <c r="I250" s="239">
        <f t="shared" si="54"/>
        <v>0</v>
      </c>
      <c r="J250" s="753">
        <f t="shared" si="44"/>
      </c>
      <c r="K250" s="146"/>
      <c r="L250" s="240">
        <f t="shared" si="55"/>
        <v>0</v>
      </c>
      <c r="M250" s="241">
        <f t="shared" si="55"/>
        <v>0</v>
      </c>
      <c r="N250" s="241">
        <f t="shared" si="55"/>
        <v>0</v>
      </c>
      <c r="O250" s="241">
        <f t="shared" si="55"/>
        <v>0</v>
      </c>
      <c r="P250" s="146"/>
      <c r="Q250" s="240">
        <f t="shared" si="56"/>
        <v>0</v>
      </c>
      <c r="R250" s="240">
        <f t="shared" si="56"/>
        <v>0</v>
      </c>
      <c r="S250" s="240">
        <f t="shared" si="56"/>
        <v>0</v>
      </c>
      <c r="T250" s="240">
        <f t="shared" si="56"/>
        <v>0</v>
      </c>
      <c r="U250" s="240">
        <f t="shared" si="56"/>
        <v>0</v>
      </c>
      <c r="V250" s="240">
        <f t="shared" si="56"/>
        <v>0</v>
      </c>
      <c r="W250" s="240">
        <f t="shared" si="56"/>
        <v>0</v>
      </c>
      <c r="X250" s="235">
        <f t="shared" si="42"/>
        <v>0</v>
      </c>
    </row>
    <row r="251" spans="1:24" s="149" customFormat="1" ht="19.5" thickBot="1">
      <c r="A251" s="164">
        <v>685</v>
      </c>
      <c r="B251" s="11">
        <v>4900</v>
      </c>
      <c r="C251" s="879" t="s">
        <v>578</v>
      </c>
      <c r="D251" s="879"/>
      <c r="E251" s="470">
        <f t="shared" si="54"/>
        <v>0</v>
      </c>
      <c r="F251" s="239">
        <f t="shared" si="54"/>
        <v>0</v>
      </c>
      <c r="G251" s="239">
        <f t="shared" si="54"/>
        <v>0</v>
      </c>
      <c r="H251" s="239">
        <f t="shared" si="54"/>
        <v>0</v>
      </c>
      <c r="I251" s="239">
        <f t="shared" si="54"/>
        <v>0</v>
      </c>
      <c r="J251" s="753">
        <f t="shared" si="44"/>
      </c>
      <c r="K251" s="146"/>
      <c r="L251" s="242">
        <f t="shared" si="55"/>
        <v>0</v>
      </c>
      <c r="M251" s="257">
        <f t="shared" si="55"/>
        <v>0</v>
      </c>
      <c r="N251" s="257">
        <f t="shared" si="55"/>
        <v>0</v>
      </c>
      <c r="O251" s="257">
        <f t="shared" si="55"/>
        <v>0</v>
      </c>
      <c r="P251" s="146"/>
      <c r="Q251" s="242">
        <f t="shared" si="56"/>
        <v>0</v>
      </c>
      <c r="R251" s="242">
        <f t="shared" si="56"/>
        <v>0</v>
      </c>
      <c r="S251" s="242">
        <f t="shared" si="56"/>
        <v>0</v>
      </c>
      <c r="T251" s="242">
        <f t="shared" si="56"/>
        <v>0</v>
      </c>
      <c r="U251" s="242">
        <f t="shared" si="56"/>
        <v>0</v>
      </c>
      <c r="V251" s="242">
        <f t="shared" si="56"/>
        <v>0</v>
      </c>
      <c r="W251" s="242">
        <f t="shared" si="56"/>
        <v>0</v>
      </c>
      <c r="X251" s="235">
        <f t="shared" si="42"/>
        <v>0</v>
      </c>
    </row>
    <row r="252" spans="1:25" ht="19.5" thickBot="1">
      <c r="A252" s="165">
        <v>690</v>
      </c>
      <c r="B252" s="58"/>
      <c r="C252" s="18">
        <v>4901</v>
      </c>
      <c r="D252" s="59" t="s">
        <v>579</v>
      </c>
      <c r="E252" s="469">
        <f aca="true" t="shared" si="57" ref="E252:I253">SUMIF($C$581:$C$12325,$C252,E$581:E$12325)</f>
        <v>0</v>
      </c>
      <c r="F252" s="152">
        <f t="shared" si="57"/>
        <v>0</v>
      </c>
      <c r="G252" s="152">
        <f t="shared" si="57"/>
        <v>0</v>
      </c>
      <c r="H252" s="152">
        <f t="shared" si="57"/>
        <v>0</v>
      </c>
      <c r="I252" s="152">
        <f t="shared" si="57"/>
        <v>0</v>
      </c>
      <c r="J252" s="753">
        <f t="shared" si="44"/>
      </c>
      <c r="K252" s="146"/>
      <c r="L252" s="238">
        <f aca="true" t="shared" si="58" ref="L252:O253">SUMIF($C$581:$C$12325,$C252,L$581:L$12325)</f>
        <v>0</v>
      </c>
      <c r="M252" s="243">
        <f t="shared" si="58"/>
        <v>0</v>
      </c>
      <c r="N252" s="243">
        <f t="shared" si="58"/>
        <v>0</v>
      </c>
      <c r="O252" s="243">
        <f t="shared" si="58"/>
        <v>0</v>
      </c>
      <c r="P252" s="146"/>
      <c r="Q252" s="238">
        <f aca="true" t="shared" si="59" ref="Q252:W253">SUMIF($C$581:$C$12325,$C252,Q$581:Q$12325)</f>
        <v>0</v>
      </c>
      <c r="R252" s="238">
        <f t="shared" si="59"/>
        <v>0</v>
      </c>
      <c r="S252" s="238">
        <f t="shared" si="59"/>
        <v>0</v>
      </c>
      <c r="T252" s="238">
        <f t="shared" si="59"/>
        <v>0</v>
      </c>
      <c r="U252" s="238">
        <f t="shared" si="59"/>
        <v>0</v>
      </c>
      <c r="V252" s="238">
        <f t="shared" si="59"/>
        <v>0</v>
      </c>
      <c r="W252" s="238">
        <f t="shared" si="59"/>
        <v>0</v>
      </c>
      <c r="X252" s="235">
        <f t="shared" si="42"/>
        <v>0</v>
      </c>
      <c r="Y252" s="149"/>
    </row>
    <row r="253" spans="1:25" ht="19.5" thickBot="1">
      <c r="A253" s="165">
        <v>695</v>
      </c>
      <c r="B253" s="58"/>
      <c r="C253" s="14">
        <v>4902</v>
      </c>
      <c r="D253" s="22" t="s">
        <v>580</v>
      </c>
      <c r="E253" s="469">
        <f t="shared" si="57"/>
        <v>0</v>
      </c>
      <c r="F253" s="152">
        <f t="shared" si="57"/>
        <v>0</v>
      </c>
      <c r="G253" s="152">
        <f t="shared" si="57"/>
        <v>0</v>
      </c>
      <c r="H253" s="152">
        <f t="shared" si="57"/>
        <v>0</v>
      </c>
      <c r="I253" s="152">
        <f t="shared" si="57"/>
        <v>0</v>
      </c>
      <c r="J253" s="753">
        <f t="shared" si="44"/>
      </c>
      <c r="K253" s="146"/>
      <c r="L253" s="238">
        <f t="shared" si="58"/>
        <v>0</v>
      </c>
      <c r="M253" s="243">
        <f t="shared" si="58"/>
        <v>0</v>
      </c>
      <c r="N253" s="243">
        <f t="shared" si="58"/>
        <v>0</v>
      </c>
      <c r="O253" s="243">
        <f t="shared" si="58"/>
        <v>0</v>
      </c>
      <c r="P253" s="146"/>
      <c r="Q253" s="238">
        <f t="shared" si="59"/>
        <v>0</v>
      </c>
      <c r="R253" s="238">
        <f t="shared" si="59"/>
        <v>0</v>
      </c>
      <c r="S253" s="238">
        <f t="shared" si="59"/>
        <v>0</v>
      </c>
      <c r="T253" s="238">
        <f t="shared" si="59"/>
        <v>0</v>
      </c>
      <c r="U253" s="238">
        <f t="shared" si="59"/>
        <v>0</v>
      </c>
      <c r="V253" s="238">
        <f t="shared" si="59"/>
        <v>0</v>
      </c>
      <c r="W253" s="238">
        <f t="shared" si="59"/>
        <v>0</v>
      </c>
      <c r="X253" s="235">
        <f t="shared" si="42"/>
        <v>0</v>
      </c>
      <c r="Y253" s="149"/>
    </row>
    <row r="254" spans="1:25" s="261" customFormat="1" ht="19.5" thickBot="1">
      <c r="A254" s="164">
        <v>700</v>
      </c>
      <c r="B254" s="60">
        <v>5100</v>
      </c>
      <c r="C254" s="886" t="s">
        <v>581</v>
      </c>
      <c r="D254" s="886"/>
      <c r="E254" s="470">
        <f aca="true" t="shared" si="60" ref="E254:I255">SUMIF($B$581:$B$12325,$B254,E$581:E$12325)</f>
        <v>0</v>
      </c>
      <c r="F254" s="239">
        <f t="shared" si="60"/>
        <v>0</v>
      </c>
      <c r="G254" s="239">
        <f t="shared" si="60"/>
        <v>0</v>
      </c>
      <c r="H254" s="239">
        <f t="shared" si="60"/>
        <v>0</v>
      </c>
      <c r="I254" s="239">
        <f t="shared" si="60"/>
        <v>0</v>
      </c>
      <c r="J254" s="753">
        <f t="shared" si="44"/>
      </c>
      <c r="K254" s="146"/>
      <c r="L254" s="259">
        <f aca="true" t="shared" si="61" ref="L254:O255">SUMIF($B$581:$B$12325,$B254,L$581:L$12325)</f>
        <v>0</v>
      </c>
      <c r="M254" s="260">
        <f t="shared" si="61"/>
        <v>0</v>
      </c>
      <c r="N254" s="260">
        <f t="shared" si="61"/>
        <v>0</v>
      </c>
      <c r="O254" s="260">
        <f t="shared" si="61"/>
        <v>0</v>
      </c>
      <c r="P254" s="146"/>
      <c r="Q254" s="259">
        <f aca="true" t="shared" si="62" ref="Q254:W255">SUMIF($B$581:$B$12325,$B254,Q$581:Q$12325)</f>
        <v>0</v>
      </c>
      <c r="R254" s="259">
        <f t="shared" si="62"/>
        <v>0</v>
      </c>
      <c r="S254" s="259">
        <f t="shared" si="62"/>
        <v>0</v>
      </c>
      <c r="T254" s="259">
        <f t="shared" si="62"/>
        <v>0</v>
      </c>
      <c r="U254" s="259">
        <f t="shared" si="62"/>
        <v>0</v>
      </c>
      <c r="V254" s="259">
        <f t="shared" si="62"/>
        <v>0</v>
      </c>
      <c r="W254" s="259">
        <f t="shared" si="62"/>
        <v>0</v>
      </c>
      <c r="X254" s="235">
        <f t="shared" si="42"/>
        <v>0</v>
      </c>
      <c r="Y254" s="111"/>
    </row>
    <row r="255" spans="1:25" s="261" customFormat="1" ht="19.5" thickBot="1">
      <c r="A255" s="164">
        <v>710</v>
      </c>
      <c r="B255" s="60">
        <v>5200</v>
      </c>
      <c r="C255" s="887" t="s">
        <v>582</v>
      </c>
      <c r="D255" s="887"/>
      <c r="E255" s="470">
        <f t="shared" si="60"/>
        <v>0</v>
      </c>
      <c r="F255" s="239">
        <f t="shared" si="60"/>
        <v>0</v>
      </c>
      <c r="G255" s="239">
        <f t="shared" si="60"/>
        <v>0</v>
      </c>
      <c r="H255" s="239">
        <f t="shared" si="60"/>
        <v>0</v>
      </c>
      <c r="I255" s="239">
        <f t="shared" si="60"/>
        <v>0</v>
      </c>
      <c r="J255" s="753">
        <f t="shared" si="44"/>
      </c>
      <c r="K255" s="146"/>
      <c r="L255" s="259">
        <f t="shared" si="61"/>
        <v>0</v>
      </c>
      <c r="M255" s="260">
        <f t="shared" si="61"/>
        <v>0</v>
      </c>
      <c r="N255" s="260">
        <f t="shared" si="61"/>
        <v>0</v>
      </c>
      <c r="O255" s="260">
        <f t="shared" si="61"/>
        <v>0</v>
      </c>
      <c r="P255" s="146"/>
      <c r="Q255" s="259">
        <f t="shared" si="62"/>
        <v>0</v>
      </c>
      <c r="R255" s="259">
        <f t="shared" si="62"/>
        <v>0</v>
      </c>
      <c r="S255" s="259">
        <f t="shared" si="62"/>
        <v>0</v>
      </c>
      <c r="T255" s="259">
        <f t="shared" si="62"/>
        <v>0</v>
      </c>
      <c r="U255" s="259">
        <f t="shared" si="62"/>
        <v>0</v>
      </c>
      <c r="V255" s="259">
        <f t="shared" si="62"/>
        <v>0</v>
      </c>
      <c r="W255" s="259">
        <f t="shared" si="62"/>
        <v>0</v>
      </c>
      <c r="X255" s="235">
        <f t="shared" si="42"/>
        <v>0</v>
      </c>
      <c r="Y255" s="111"/>
    </row>
    <row r="256" spans="1:25" s="264" customFormat="1" ht="19.5" thickBot="1">
      <c r="A256" s="165">
        <v>715</v>
      </c>
      <c r="B256" s="61"/>
      <c r="C256" s="62">
        <v>5201</v>
      </c>
      <c r="D256" s="63" t="s">
        <v>583</v>
      </c>
      <c r="E256" s="469">
        <f aca="true" t="shared" si="63" ref="E256:I262">SUMIF($C$581:$C$12325,$C256,E$581:E$12325)</f>
        <v>0</v>
      </c>
      <c r="F256" s="152">
        <f t="shared" si="63"/>
        <v>0</v>
      </c>
      <c r="G256" s="152">
        <f t="shared" si="63"/>
        <v>0</v>
      </c>
      <c r="H256" s="152">
        <f t="shared" si="63"/>
        <v>0</v>
      </c>
      <c r="I256" s="152">
        <f t="shared" si="63"/>
        <v>0</v>
      </c>
      <c r="J256" s="753">
        <f t="shared" si="44"/>
      </c>
      <c r="K256" s="146"/>
      <c r="L256" s="262">
        <f aca="true" t="shared" si="64" ref="L256:O262">SUMIF($C$581:$C$12325,$C256,L$581:L$12325)</f>
        <v>0</v>
      </c>
      <c r="M256" s="263">
        <f t="shared" si="64"/>
        <v>0</v>
      </c>
      <c r="N256" s="263">
        <f t="shared" si="64"/>
        <v>0</v>
      </c>
      <c r="O256" s="263">
        <f t="shared" si="64"/>
        <v>0</v>
      </c>
      <c r="P256" s="146"/>
      <c r="Q256" s="262">
        <f aca="true" t="shared" si="65" ref="Q256:W262">SUMIF($C$581:$C$12325,$C256,Q$581:Q$12325)</f>
        <v>0</v>
      </c>
      <c r="R256" s="262">
        <f t="shared" si="65"/>
        <v>0</v>
      </c>
      <c r="S256" s="262">
        <f t="shared" si="65"/>
        <v>0</v>
      </c>
      <c r="T256" s="262">
        <f t="shared" si="65"/>
        <v>0</v>
      </c>
      <c r="U256" s="262">
        <f t="shared" si="65"/>
        <v>0</v>
      </c>
      <c r="V256" s="262">
        <f t="shared" si="65"/>
        <v>0</v>
      </c>
      <c r="W256" s="262">
        <f t="shared" si="65"/>
        <v>0</v>
      </c>
      <c r="X256" s="235">
        <f t="shared" si="42"/>
        <v>0</v>
      </c>
      <c r="Y256" s="261"/>
    </row>
    <row r="257" spans="1:25" s="264" customFormat="1" ht="19.5" thickBot="1">
      <c r="A257" s="165">
        <v>720</v>
      </c>
      <c r="B257" s="61"/>
      <c r="C257" s="64">
        <v>5202</v>
      </c>
      <c r="D257" s="65" t="s">
        <v>584</v>
      </c>
      <c r="E257" s="469">
        <f t="shared" si="63"/>
        <v>0</v>
      </c>
      <c r="F257" s="152">
        <f t="shared" si="63"/>
        <v>0</v>
      </c>
      <c r="G257" s="152">
        <f t="shared" si="63"/>
        <v>0</v>
      </c>
      <c r="H257" s="152">
        <f t="shared" si="63"/>
        <v>0</v>
      </c>
      <c r="I257" s="152">
        <f t="shared" si="63"/>
        <v>0</v>
      </c>
      <c r="J257" s="753">
        <f t="shared" si="44"/>
      </c>
      <c r="K257" s="146"/>
      <c r="L257" s="262">
        <f t="shared" si="64"/>
        <v>0</v>
      </c>
      <c r="M257" s="263">
        <f t="shared" si="64"/>
        <v>0</v>
      </c>
      <c r="N257" s="263">
        <f t="shared" si="64"/>
        <v>0</v>
      </c>
      <c r="O257" s="263">
        <f t="shared" si="64"/>
        <v>0</v>
      </c>
      <c r="P257" s="146"/>
      <c r="Q257" s="262">
        <f t="shared" si="65"/>
        <v>0</v>
      </c>
      <c r="R257" s="262">
        <f t="shared" si="65"/>
        <v>0</v>
      </c>
      <c r="S257" s="262">
        <f t="shared" si="65"/>
        <v>0</v>
      </c>
      <c r="T257" s="262">
        <f t="shared" si="65"/>
        <v>0</v>
      </c>
      <c r="U257" s="262">
        <f t="shared" si="65"/>
        <v>0</v>
      </c>
      <c r="V257" s="262">
        <f t="shared" si="65"/>
        <v>0</v>
      </c>
      <c r="W257" s="262">
        <f t="shared" si="65"/>
        <v>0</v>
      </c>
      <c r="X257" s="235">
        <f t="shared" si="42"/>
        <v>0</v>
      </c>
      <c r="Y257" s="261"/>
    </row>
    <row r="258" spans="1:24" s="264" customFormat="1" ht="19.5" thickBot="1">
      <c r="A258" s="165">
        <v>725</v>
      </c>
      <c r="B258" s="61"/>
      <c r="C258" s="64">
        <v>5203</v>
      </c>
      <c r="D258" s="65" t="s">
        <v>585</v>
      </c>
      <c r="E258" s="469">
        <f t="shared" si="63"/>
        <v>0</v>
      </c>
      <c r="F258" s="152">
        <f t="shared" si="63"/>
        <v>0</v>
      </c>
      <c r="G258" s="152">
        <f t="shared" si="63"/>
        <v>0</v>
      </c>
      <c r="H258" s="152">
        <f t="shared" si="63"/>
        <v>0</v>
      </c>
      <c r="I258" s="152">
        <f t="shared" si="63"/>
        <v>0</v>
      </c>
      <c r="J258" s="753">
        <f t="shared" si="44"/>
      </c>
      <c r="K258" s="146"/>
      <c r="L258" s="262">
        <f t="shared" si="64"/>
        <v>0</v>
      </c>
      <c r="M258" s="263">
        <f t="shared" si="64"/>
        <v>0</v>
      </c>
      <c r="N258" s="263">
        <f t="shared" si="64"/>
        <v>0</v>
      </c>
      <c r="O258" s="263">
        <f t="shared" si="64"/>
        <v>0</v>
      </c>
      <c r="P258" s="146"/>
      <c r="Q258" s="262">
        <f t="shared" si="65"/>
        <v>0</v>
      </c>
      <c r="R258" s="262">
        <f t="shared" si="65"/>
        <v>0</v>
      </c>
      <c r="S258" s="262">
        <f t="shared" si="65"/>
        <v>0</v>
      </c>
      <c r="T258" s="262">
        <f t="shared" si="65"/>
        <v>0</v>
      </c>
      <c r="U258" s="262">
        <f t="shared" si="65"/>
        <v>0</v>
      </c>
      <c r="V258" s="262">
        <f t="shared" si="65"/>
        <v>0</v>
      </c>
      <c r="W258" s="262">
        <f t="shared" si="65"/>
        <v>0</v>
      </c>
      <c r="X258" s="235">
        <f t="shared" si="42"/>
        <v>0</v>
      </c>
    </row>
    <row r="259" spans="1:24" s="264" customFormat="1" ht="19.5" thickBot="1">
      <c r="A259" s="165">
        <v>730</v>
      </c>
      <c r="B259" s="61"/>
      <c r="C259" s="64">
        <v>5204</v>
      </c>
      <c r="D259" s="65" t="s">
        <v>586</v>
      </c>
      <c r="E259" s="469">
        <f t="shared" si="63"/>
        <v>0</v>
      </c>
      <c r="F259" s="152">
        <f t="shared" si="63"/>
        <v>0</v>
      </c>
      <c r="G259" s="152">
        <f t="shared" si="63"/>
        <v>0</v>
      </c>
      <c r="H259" s="152">
        <f t="shared" si="63"/>
        <v>0</v>
      </c>
      <c r="I259" s="152">
        <f t="shared" si="63"/>
        <v>0</v>
      </c>
      <c r="J259" s="753">
        <f t="shared" si="44"/>
      </c>
      <c r="K259" s="146"/>
      <c r="L259" s="262">
        <f t="shared" si="64"/>
        <v>0</v>
      </c>
      <c r="M259" s="263">
        <f t="shared" si="64"/>
        <v>0</v>
      </c>
      <c r="N259" s="263">
        <f t="shared" si="64"/>
        <v>0</v>
      </c>
      <c r="O259" s="263">
        <f t="shared" si="64"/>
        <v>0</v>
      </c>
      <c r="P259" s="146"/>
      <c r="Q259" s="262">
        <f t="shared" si="65"/>
        <v>0</v>
      </c>
      <c r="R259" s="262">
        <f t="shared" si="65"/>
        <v>0</v>
      </c>
      <c r="S259" s="262">
        <f t="shared" si="65"/>
        <v>0</v>
      </c>
      <c r="T259" s="262">
        <f t="shared" si="65"/>
        <v>0</v>
      </c>
      <c r="U259" s="262">
        <f t="shared" si="65"/>
        <v>0</v>
      </c>
      <c r="V259" s="262">
        <f t="shared" si="65"/>
        <v>0</v>
      </c>
      <c r="W259" s="262">
        <f t="shared" si="65"/>
        <v>0</v>
      </c>
      <c r="X259" s="235">
        <f t="shared" si="42"/>
        <v>0</v>
      </c>
    </row>
    <row r="260" spans="1:24" s="264" customFormat="1" ht="19.5" thickBot="1">
      <c r="A260" s="165">
        <v>735</v>
      </c>
      <c r="B260" s="61"/>
      <c r="C260" s="64">
        <v>5205</v>
      </c>
      <c r="D260" s="65" t="s">
        <v>587</v>
      </c>
      <c r="E260" s="469">
        <f t="shared" si="63"/>
        <v>0</v>
      </c>
      <c r="F260" s="152">
        <f t="shared" si="63"/>
        <v>0</v>
      </c>
      <c r="G260" s="152">
        <f t="shared" si="63"/>
        <v>0</v>
      </c>
      <c r="H260" s="152">
        <f t="shared" si="63"/>
        <v>0</v>
      </c>
      <c r="I260" s="152">
        <f t="shared" si="63"/>
        <v>0</v>
      </c>
      <c r="J260" s="753">
        <f t="shared" si="44"/>
      </c>
      <c r="K260" s="146"/>
      <c r="L260" s="262">
        <f t="shared" si="64"/>
        <v>0</v>
      </c>
      <c r="M260" s="263">
        <f t="shared" si="64"/>
        <v>0</v>
      </c>
      <c r="N260" s="263">
        <f t="shared" si="64"/>
        <v>0</v>
      </c>
      <c r="O260" s="263">
        <f t="shared" si="64"/>
        <v>0</v>
      </c>
      <c r="P260" s="146"/>
      <c r="Q260" s="262">
        <f t="shared" si="65"/>
        <v>0</v>
      </c>
      <c r="R260" s="262">
        <f t="shared" si="65"/>
        <v>0</v>
      </c>
      <c r="S260" s="262">
        <f t="shared" si="65"/>
        <v>0</v>
      </c>
      <c r="T260" s="262">
        <f t="shared" si="65"/>
        <v>0</v>
      </c>
      <c r="U260" s="262">
        <f t="shared" si="65"/>
        <v>0</v>
      </c>
      <c r="V260" s="262">
        <f t="shared" si="65"/>
        <v>0</v>
      </c>
      <c r="W260" s="262">
        <f t="shared" si="65"/>
        <v>0</v>
      </c>
      <c r="X260" s="235">
        <f t="shared" si="42"/>
        <v>0</v>
      </c>
    </row>
    <row r="261" spans="1:24" s="264" customFormat="1" ht="19.5" thickBot="1">
      <c r="A261" s="165">
        <v>740</v>
      </c>
      <c r="B261" s="61"/>
      <c r="C261" s="64">
        <v>5206</v>
      </c>
      <c r="D261" s="65" t="s">
        <v>588</v>
      </c>
      <c r="E261" s="469">
        <f t="shared" si="63"/>
        <v>0</v>
      </c>
      <c r="F261" s="152">
        <f t="shared" si="63"/>
        <v>0</v>
      </c>
      <c r="G261" s="152">
        <f t="shared" si="63"/>
        <v>0</v>
      </c>
      <c r="H261" s="152">
        <f t="shared" si="63"/>
        <v>0</v>
      </c>
      <c r="I261" s="152">
        <f t="shared" si="63"/>
        <v>0</v>
      </c>
      <c r="J261" s="753">
        <f t="shared" si="44"/>
      </c>
      <c r="K261" s="146"/>
      <c r="L261" s="262">
        <f t="shared" si="64"/>
        <v>0</v>
      </c>
      <c r="M261" s="263">
        <f t="shared" si="64"/>
        <v>0</v>
      </c>
      <c r="N261" s="263">
        <f t="shared" si="64"/>
        <v>0</v>
      </c>
      <c r="O261" s="263">
        <f t="shared" si="64"/>
        <v>0</v>
      </c>
      <c r="P261" s="146"/>
      <c r="Q261" s="262">
        <f t="shared" si="65"/>
        <v>0</v>
      </c>
      <c r="R261" s="262">
        <f t="shared" si="65"/>
        <v>0</v>
      </c>
      <c r="S261" s="262">
        <f t="shared" si="65"/>
        <v>0</v>
      </c>
      <c r="T261" s="262">
        <f t="shared" si="65"/>
        <v>0</v>
      </c>
      <c r="U261" s="262">
        <f t="shared" si="65"/>
        <v>0</v>
      </c>
      <c r="V261" s="262">
        <f t="shared" si="65"/>
        <v>0</v>
      </c>
      <c r="W261" s="262">
        <f t="shared" si="65"/>
        <v>0</v>
      </c>
      <c r="X261" s="235">
        <f t="shared" si="42"/>
        <v>0</v>
      </c>
    </row>
    <row r="262" spans="1:24" s="264" customFormat="1" ht="19.5" thickBot="1">
      <c r="A262" s="165">
        <v>745</v>
      </c>
      <c r="B262" s="61"/>
      <c r="C262" s="66">
        <v>5219</v>
      </c>
      <c r="D262" s="67" t="s">
        <v>589</v>
      </c>
      <c r="E262" s="469">
        <f t="shared" si="63"/>
        <v>0</v>
      </c>
      <c r="F262" s="152">
        <f t="shared" si="63"/>
        <v>0</v>
      </c>
      <c r="G262" s="152">
        <f t="shared" si="63"/>
        <v>0</v>
      </c>
      <c r="H262" s="152">
        <f t="shared" si="63"/>
        <v>0</v>
      </c>
      <c r="I262" s="152">
        <f t="shared" si="63"/>
        <v>0</v>
      </c>
      <c r="J262" s="753">
        <f t="shared" si="44"/>
      </c>
      <c r="K262" s="146"/>
      <c r="L262" s="262">
        <f t="shared" si="64"/>
        <v>0</v>
      </c>
      <c r="M262" s="263">
        <f t="shared" si="64"/>
        <v>0</v>
      </c>
      <c r="N262" s="263">
        <f t="shared" si="64"/>
        <v>0</v>
      </c>
      <c r="O262" s="263">
        <f t="shared" si="64"/>
        <v>0</v>
      </c>
      <c r="P262" s="146"/>
      <c r="Q262" s="262">
        <f t="shared" si="65"/>
        <v>0</v>
      </c>
      <c r="R262" s="262">
        <f t="shared" si="65"/>
        <v>0</v>
      </c>
      <c r="S262" s="262">
        <f t="shared" si="65"/>
        <v>0</v>
      </c>
      <c r="T262" s="262">
        <f t="shared" si="65"/>
        <v>0</v>
      </c>
      <c r="U262" s="262">
        <f t="shared" si="65"/>
        <v>0</v>
      </c>
      <c r="V262" s="262">
        <f t="shared" si="65"/>
        <v>0</v>
      </c>
      <c r="W262" s="262">
        <f t="shared" si="65"/>
        <v>0</v>
      </c>
      <c r="X262" s="235">
        <f t="shared" si="42"/>
        <v>0</v>
      </c>
    </row>
    <row r="263" spans="1:25" s="261" customFormat="1" ht="19.5" thickBot="1">
      <c r="A263" s="164">
        <v>750</v>
      </c>
      <c r="B263" s="60">
        <v>5300</v>
      </c>
      <c r="C263" s="888" t="s">
        <v>590</v>
      </c>
      <c r="D263" s="888"/>
      <c r="E263" s="470">
        <f>SUMIF($B$581:$B$12325,$B263,E$581:E$12325)</f>
        <v>0</v>
      </c>
      <c r="F263" s="239">
        <f>SUMIF($B$581:$B$12325,$B263,F$581:F$12325)</f>
        <v>0</v>
      </c>
      <c r="G263" s="239">
        <f>SUMIF($B$581:$B$12325,$B263,G$581:G$12325)</f>
        <v>0</v>
      </c>
      <c r="H263" s="239">
        <f>SUMIF($B$581:$B$12325,$B263,H$581:H$12325)</f>
        <v>0</v>
      </c>
      <c r="I263" s="239">
        <f>SUMIF($B$581:$B$12325,$B263,I$581:I$12325)</f>
        <v>0</v>
      </c>
      <c r="J263" s="753">
        <f t="shared" si="44"/>
      </c>
      <c r="K263" s="146"/>
      <c r="L263" s="259">
        <f>SUMIF($B$581:$B$12325,$B263,L$581:L$12325)</f>
        <v>0</v>
      </c>
      <c r="M263" s="260">
        <f>SUMIF($B$581:$B$12325,$B263,M$581:M$12325)</f>
        <v>0</v>
      </c>
      <c r="N263" s="260">
        <f>SUMIF($B$581:$B$12325,$B263,N$581:N$12325)</f>
        <v>0</v>
      </c>
      <c r="O263" s="260">
        <f>SUMIF($B$581:$B$12325,$B263,O$581:O$12325)</f>
        <v>0</v>
      </c>
      <c r="P263" s="146"/>
      <c r="Q263" s="259">
        <f aca="true" t="shared" si="66" ref="Q263:W263">SUMIF($B$581:$B$12325,$B263,Q$581:Q$12325)</f>
        <v>0</v>
      </c>
      <c r="R263" s="259">
        <f t="shared" si="66"/>
        <v>0</v>
      </c>
      <c r="S263" s="259">
        <f t="shared" si="66"/>
        <v>0</v>
      </c>
      <c r="T263" s="259">
        <f t="shared" si="66"/>
        <v>0</v>
      </c>
      <c r="U263" s="259">
        <f t="shared" si="66"/>
        <v>0</v>
      </c>
      <c r="V263" s="259">
        <f t="shared" si="66"/>
        <v>0</v>
      </c>
      <c r="W263" s="259">
        <f t="shared" si="66"/>
        <v>0</v>
      </c>
      <c r="X263" s="235">
        <f t="shared" si="42"/>
        <v>0</v>
      </c>
      <c r="Y263" s="264"/>
    </row>
    <row r="264" spans="1:24" s="264" customFormat="1" ht="19.5" thickBot="1">
      <c r="A264" s="165">
        <v>755</v>
      </c>
      <c r="B264" s="61"/>
      <c r="C264" s="62">
        <v>5301</v>
      </c>
      <c r="D264" s="63" t="s">
        <v>591</v>
      </c>
      <c r="E264" s="469">
        <f aca="true" t="shared" si="67" ref="E264:I265">SUMIF($C$581:$C$12325,$C264,E$581:E$12325)</f>
        <v>0</v>
      </c>
      <c r="F264" s="152">
        <f t="shared" si="67"/>
        <v>0</v>
      </c>
      <c r="G264" s="152">
        <f t="shared" si="67"/>
        <v>0</v>
      </c>
      <c r="H264" s="152">
        <f t="shared" si="67"/>
        <v>0</v>
      </c>
      <c r="I264" s="152">
        <f t="shared" si="67"/>
        <v>0</v>
      </c>
      <c r="J264" s="753">
        <f t="shared" si="44"/>
      </c>
      <c r="K264" s="146"/>
      <c r="L264" s="262">
        <f aca="true" t="shared" si="68" ref="L264:O265">SUMIF($C$581:$C$12325,$C264,L$581:L$12325)</f>
        <v>0</v>
      </c>
      <c r="M264" s="263">
        <f t="shared" si="68"/>
        <v>0</v>
      </c>
      <c r="N264" s="263">
        <f t="shared" si="68"/>
        <v>0</v>
      </c>
      <c r="O264" s="263">
        <f t="shared" si="68"/>
        <v>0</v>
      </c>
      <c r="P264" s="146"/>
      <c r="Q264" s="262">
        <f aca="true" t="shared" si="69" ref="Q264:W265">SUMIF($C$581:$C$12325,$C264,Q$581:Q$12325)</f>
        <v>0</v>
      </c>
      <c r="R264" s="262">
        <f t="shared" si="69"/>
        <v>0</v>
      </c>
      <c r="S264" s="262">
        <f t="shared" si="69"/>
        <v>0</v>
      </c>
      <c r="T264" s="262">
        <f t="shared" si="69"/>
        <v>0</v>
      </c>
      <c r="U264" s="262">
        <f t="shared" si="69"/>
        <v>0</v>
      </c>
      <c r="V264" s="262">
        <f t="shared" si="69"/>
        <v>0</v>
      </c>
      <c r="W264" s="262">
        <f t="shared" si="69"/>
        <v>0</v>
      </c>
      <c r="X264" s="235">
        <f t="shared" si="42"/>
        <v>0</v>
      </c>
    </row>
    <row r="265" spans="1:25" s="264" customFormat="1" ht="19.5" thickBot="1">
      <c r="A265" s="165">
        <v>760</v>
      </c>
      <c r="B265" s="61"/>
      <c r="C265" s="66">
        <v>5309</v>
      </c>
      <c r="D265" s="67" t="s">
        <v>592</v>
      </c>
      <c r="E265" s="469">
        <f t="shared" si="67"/>
        <v>0</v>
      </c>
      <c r="F265" s="152">
        <f t="shared" si="67"/>
        <v>0</v>
      </c>
      <c r="G265" s="152">
        <f t="shared" si="67"/>
        <v>0</v>
      </c>
      <c r="H265" s="152">
        <f t="shared" si="67"/>
        <v>0</v>
      </c>
      <c r="I265" s="152">
        <f t="shared" si="67"/>
        <v>0</v>
      </c>
      <c r="J265" s="753">
        <f t="shared" si="44"/>
      </c>
      <c r="K265" s="146"/>
      <c r="L265" s="262">
        <f t="shared" si="68"/>
        <v>0</v>
      </c>
      <c r="M265" s="263">
        <f t="shared" si="68"/>
        <v>0</v>
      </c>
      <c r="N265" s="263">
        <f t="shared" si="68"/>
        <v>0</v>
      </c>
      <c r="O265" s="263">
        <f t="shared" si="68"/>
        <v>0</v>
      </c>
      <c r="P265" s="146"/>
      <c r="Q265" s="262">
        <f t="shared" si="69"/>
        <v>0</v>
      </c>
      <c r="R265" s="262">
        <f t="shared" si="69"/>
        <v>0</v>
      </c>
      <c r="S265" s="262">
        <f t="shared" si="69"/>
        <v>0</v>
      </c>
      <c r="T265" s="262">
        <f t="shared" si="69"/>
        <v>0</v>
      </c>
      <c r="U265" s="262">
        <f t="shared" si="69"/>
        <v>0</v>
      </c>
      <c r="V265" s="262">
        <f t="shared" si="69"/>
        <v>0</v>
      </c>
      <c r="W265" s="262">
        <f t="shared" si="69"/>
        <v>0</v>
      </c>
      <c r="X265" s="235">
        <f t="shared" si="42"/>
        <v>0</v>
      </c>
      <c r="Y265" s="261"/>
    </row>
    <row r="266" spans="1:25" s="261" customFormat="1" ht="19.5" thickBot="1">
      <c r="A266" s="164">
        <v>765</v>
      </c>
      <c r="B266" s="60">
        <v>5400</v>
      </c>
      <c r="C266" s="886" t="s">
        <v>593</v>
      </c>
      <c r="D266" s="886"/>
      <c r="E266" s="470">
        <f aca="true" t="shared" si="70" ref="E266:I267">SUMIF($B$581:$B$12325,$B266,E$581:E$12325)</f>
        <v>0</v>
      </c>
      <c r="F266" s="239">
        <f t="shared" si="70"/>
        <v>0</v>
      </c>
      <c r="G266" s="239">
        <f t="shared" si="70"/>
        <v>0</v>
      </c>
      <c r="H266" s="239">
        <f t="shared" si="70"/>
        <v>0</v>
      </c>
      <c r="I266" s="239">
        <f t="shared" si="70"/>
        <v>0</v>
      </c>
      <c r="J266" s="753">
        <f t="shared" si="44"/>
      </c>
      <c r="K266" s="146"/>
      <c r="L266" s="259">
        <f aca="true" t="shared" si="71" ref="L266:O267">SUMIF($B$581:$B$12325,$B266,L$581:L$12325)</f>
        <v>0</v>
      </c>
      <c r="M266" s="260">
        <f t="shared" si="71"/>
        <v>0</v>
      </c>
      <c r="N266" s="260">
        <f t="shared" si="71"/>
        <v>0</v>
      </c>
      <c r="O266" s="260">
        <f t="shared" si="71"/>
        <v>0</v>
      </c>
      <c r="P266" s="146"/>
      <c r="Q266" s="259">
        <f aca="true" t="shared" si="72" ref="Q266:W267">SUMIF($B$581:$B$12325,$B266,Q$581:Q$12325)</f>
        <v>0</v>
      </c>
      <c r="R266" s="259">
        <f t="shared" si="72"/>
        <v>0</v>
      </c>
      <c r="S266" s="259">
        <f t="shared" si="72"/>
        <v>0</v>
      </c>
      <c r="T266" s="259">
        <f t="shared" si="72"/>
        <v>0</v>
      </c>
      <c r="U266" s="259">
        <f t="shared" si="72"/>
        <v>0</v>
      </c>
      <c r="V266" s="259">
        <f t="shared" si="72"/>
        <v>0</v>
      </c>
      <c r="W266" s="259">
        <f t="shared" si="72"/>
        <v>0</v>
      </c>
      <c r="X266" s="235">
        <f t="shared" si="42"/>
        <v>0</v>
      </c>
      <c r="Y266" s="264"/>
    </row>
    <row r="267" spans="1:25" s="149" customFormat="1" ht="19.5" thickBot="1">
      <c r="A267" s="164">
        <v>775</v>
      </c>
      <c r="B267" s="11">
        <v>5500</v>
      </c>
      <c r="C267" s="879" t="s">
        <v>594</v>
      </c>
      <c r="D267" s="879"/>
      <c r="E267" s="470">
        <f t="shared" si="70"/>
        <v>0</v>
      </c>
      <c r="F267" s="239">
        <f t="shared" si="70"/>
        <v>0</v>
      </c>
      <c r="G267" s="239">
        <f t="shared" si="70"/>
        <v>0</v>
      </c>
      <c r="H267" s="239">
        <f t="shared" si="70"/>
        <v>0</v>
      </c>
      <c r="I267" s="239">
        <f t="shared" si="70"/>
        <v>0</v>
      </c>
      <c r="J267" s="753">
        <f t="shared" si="44"/>
      </c>
      <c r="K267" s="146"/>
      <c r="L267" s="240">
        <f t="shared" si="71"/>
        <v>0</v>
      </c>
      <c r="M267" s="241">
        <f t="shared" si="71"/>
        <v>0</v>
      </c>
      <c r="N267" s="241">
        <f t="shared" si="71"/>
        <v>0</v>
      </c>
      <c r="O267" s="241">
        <f t="shared" si="71"/>
        <v>0</v>
      </c>
      <c r="P267" s="146"/>
      <c r="Q267" s="240">
        <f t="shared" si="72"/>
        <v>0</v>
      </c>
      <c r="R267" s="240">
        <f t="shared" si="72"/>
        <v>0</v>
      </c>
      <c r="S267" s="240">
        <f t="shared" si="72"/>
        <v>0</v>
      </c>
      <c r="T267" s="240">
        <f t="shared" si="72"/>
        <v>0</v>
      </c>
      <c r="U267" s="240">
        <f t="shared" si="72"/>
        <v>0</v>
      </c>
      <c r="V267" s="240">
        <f t="shared" si="72"/>
        <v>0</v>
      </c>
      <c r="W267" s="240">
        <f t="shared" si="72"/>
        <v>0</v>
      </c>
      <c r="X267" s="235">
        <f t="shared" si="42"/>
        <v>0</v>
      </c>
      <c r="Y267" s="264"/>
    </row>
    <row r="268" spans="1:25" ht="19.5" thickBot="1">
      <c r="A268" s="165">
        <v>780</v>
      </c>
      <c r="B268" s="58"/>
      <c r="C268" s="18">
        <v>5501</v>
      </c>
      <c r="D268" s="47" t="s">
        <v>595</v>
      </c>
      <c r="E268" s="469">
        <f aca="true" t="shared" si="73" ref="E268:I271">SUMIF($C$581:$C$12325,$C268,E$581:E$12325)</f>
        <v>0</v>
      </c>
      <c r="F268" s="152">
        <f t="shared" si="73"/>
        <v>0</v>
      </c>
      <c r="G268" s="152">
        <f t="shared" si="73"/>
        <v>0</v>
      </c>
      <c r="H268" s="152">
        <f t="shared" si="73"/>
        <v>0</v>
      </c>
      <c r="I268" s="152">
        <f t="shared" si="73"/>
        <v>0</v>
      </c>
      <c r="J268" s="753">
        <f t="shared" si="44"/>
      </c>
      <c r="K268" s="146"/>
      <c r="L268" s="236">
        <f aca="true" t="shared" si="74" ref="L268:O271">SUMIF($C$581:$C$12325,$C268,L$581:L$12325)</f>
        <v>0</v>
      </c>
      <c r="M268" s="237">
        <f t="shared" si="74"/>
        <v>0</v>
      </c>
      <c r="N268" s="237">
        <f t="shared" si="74"/>
        <v>0</v>
      </c>
      <c r="O268" s="237">
        <f t="shared" si="74"/>
        <v>0</v>
      </c>
      <c r="P268" s="146"/>
      <c r="Q268" s="236">
        <f aca="true" t="shared" si="75" ref="Q268:W271">SUMIF($C$581:$C$12325,$C268,Q$581:Q$12325)</f>
        <v>0</v>
      </c>
      <c r="R268" s="236">
        <f t="shared" si="75"/>
        <v>0</v>
      </c>
      <c r="S268" s="236">
        <f t="shared" si="75"/>
        <v>0</v>
      </c>
      <c r="T268" s="236">
        <f t="shared" si="75"/>
        <v>0</v>
      </c>
      <c r="U268" s="236">
        <f t="shared" si="75"/>
        <v>0</v>
      </c>
      <c r="V268" s="236">
        <f t="shared" si="75"/>
        <v>0</v>
      </c>
      <c r="W268" s="236">
        <f t="shared" si="75"/>
        <v>0</v>
      </c>
      <c r="X268" s="235">
        <f t="shared" si="42"/>
        <v>0</v>
      </c>
      <c r="Y268" s="261"/>
    </row>
    <row r="269" spans="1:25" ht="19.5" thickBot="1">
      <c r="A269" s="165">
        <v>785</v>
      </c>
      <c r="B269" s="58"/>
      <c r="C269" s="8">
        <v>5502</v>
      </c>
      <c r="D269" s="19" t="s">
        <v>596</v>
      </c>
      <c r="E269" s="469">
        <f t="shared" si="73"/>
        <v>0</v>
      </c>
      <c r="F269" s="152">
        <f t="shared" si="73"/>
        <v>0</v>
      </c>
      <c r="G269" s="152">
        <f t="shared" si="73"/>
        <v>0</v>
      </c>
      <c r="H269" s="152">
        <f t="shared" si="73"/>
        <v>0</v>
      </c>
      <c r="I269" s="152">
        <f t="shared" si="73"/>
        <v>0</v>
      </c>
      <c r="J269" s="753">
        <f t="shared" si="44"/>
      </c>
      <c r="K269" s="146"/>
      <c r="L269" s="236">
        <f t="shared" si="74"/>
        <v>0</v>
      </c>
      <c r="M269" s="237">
        <f t="shared" si="74"/>
        <v>0</v>
      </c>
      <c r="N269" s="237">
        <f t="shared" si="74"/>
        <v>0</v>
      </c>
      <c r="O269" s="237">
        <f t="shared" si="74"/>
        <v>0</v>
      </c>
      <c r="P269" s="146"/>
      <c r="Q269" s="236">
        <f t="shared" si="75"/>
        <v>0</v>
      </c>
      <c r="R269" s="236">
        <f t="shared" si="75"/>
        <v>0</v>
      </c>
      <c r="S269" s="236">
        <f t="shared" si="75"/>
        <v>0</v>
      </c>
      <c r="T269" s="236">
        <f t="shared" si="75"/>
        <v>0</v>
      </c>
      <c r="U269" s="236">
        <f t="shared" si="75"/>
        <v>0</v>
      </c>
      <c r="V269" s="236">
        <f t="shared" si="75"/>
        <v>0</v>
      </c>
      <c r="W269" s="236">
        <f t="shared" si="75"/>
        <v>0</v>
      </c>
      <c r="X269" s="235">
        <f t="shared" si="42"/>
        <v>0</v>
      </c>
      <c r="Y269" s="149"/>
    </row>
    <row r="270" spans="1:24" ht="23.25" customHeight="1" thickBot="1">
      <c r="A270" s="165">
        <v>790</v>
      </c>
      <c r="B270" s="58"/>
      <c r="C270" s="8">
        <v>5503</v>
      </c>
      <c r="D270" s="10" t="s">
        <v>597</v>
      </c>
      <c r="E270" s="469">
        <f t="shared" si="73"/>
        <v>0</v>
      </c>
      <c r="F270" s="152">
        <f t="shared" si="73"/>
        <v>0</v>
      </c>
      <c r="G270" s="152">
        <f t="shared" si="73"/>
        <v>0</v>
      </c>
      <c r="H270" s="152">
        <f t="shared" si="73"/>
        <v>0</v>
      </c>
      <c r="I270" s="152">
        <f t="shared" si="73"/>
        <v>0</v>
      </c>
      <c r="J270" s="753">
        <f t="shared" si="44"/>
      </c>
      <c r="K270" s="146"/>
      <c r="L270" s="236">
        <f t="shared" si="74"/>
        <v>0</v>
      </c>
      <c r="M270" s="237">
        <f t="shared" si="74"/>
        <v>0</v>
      </c>
      <c r="N270" s="237">
        <f t="shared" si="74"/>
        <v>0</v>
      </c>
      <c r="O270" s="237">
        <f t="shared" si="74"/>
        <v>0</v>
      </c>
      <c r="P270" s="146"/>
      <c r="Q270" s="236">
        <f t="shared" si="75"/>
        <v>0</v>
      </c>
      <c r="R270" s="236">
        <f t="shared" si="75"/>
        <v>0</v>
      </c>
      <c r="S270" s="236">
        <f t="shared" si="75"/>
        <v>0</v>
      </c>
      <c r="T270" s="236">
        <f t="shared" si="75"/>
        <v>0</v>
      </c>
      <c r="U270" s="236">
        <f t="shared" si="75"/>
        <v>0</v>
      </c>
      <c r="V270" s="236">
        <f t="shared" si="75"/>
        <v>0</v>
      </c>
      <c r="W270" s="236">
        <f t="shared" si="75"/>
        <v>0</v>
      </c>
      <c r="X270" s="235">
        <f t="shared" si="42"/>
        <v>0</v>
      </c>
    </row>
    <row r="271" spans="1:24" ht="19.5" thickBot="1">
      <c r="A271" s="165">
        <v>795</v>
      </c>
      <c r="B271" s="58"/>
      <c r="C271" s="14">
        <v>5504</v>
      </c>
      <c r="D271" s="20" t="s">
        <v>598</v>
      </c>
      <c r="E271" s="469">
        <f t="shared" si="73"/>
        <v>0</v>
      </c>
      <c r="F271" s="152">
        <f t="shared" si="73"/>
        <v>0</v>
      </c>
      <c r="G271" s="152">
        <f t="shared" si="73"/>
        <v>0</v>
      </c>
      <c r="H271" s="152">
        <f t="shared" si="73"/>
        <v>0</v>
      </c>
      <c r="I271" s="152">
        <f t="shared" si="73"/>
        <v>0</v>
      </c>
      <c r="J271" s="753">
        <f t="shared" si="44"/>
      </c>
      <c r="K271" s="146"/>
      <c r="L271" s="236">
        <f t="shared" si="74"/>
        <v>0</v>
      </c>
      <c r="M271" s="237">
        <f t="shared" si="74"/>
        <v>0</v>
      </c>
      <c r="N271" s="237">
        <f t="shared" si="74"/>
        <v>0</v>
      </c>
      <c r="O271" s="237">
        <f t="shared" si="74"/>
        <v>0</v>
      </c>
      <c r="P271" s="146"/>
      <c r="Q271" s="236">
        <f t="shared" si="75"/>
        <v>0</v>
      </c>
      <c r="R271" s="236">
        <f t="shared" si="75"/>
        <v>0</v>
      </c>
      <c r="S271" s="236">
        <f t="shared" si="75"/>
        <v>0</v>
      </c>
      <c r="T271" s="236">
        <f t="shared" si="75"/>
        <v>0</v>
      </c>
      <c r="U271" s="236">
        <f t="shared" si="75"/>
        <v>0</v>
      </c>
      <c r="V271" s="236">
        <f t="shared" si="75"/>
        <v>0</v>
      </c>
      <c r="W271" s="236">
        <f t="shared" si="75"/>
        <v>0</v>
      </c>
      <c r="X271" s="235">
        <f t="shared" si="42"/>
        <v>0</v>
      </c>
    </row>
    <row r="272" spans="1:25" s="261" customFormat="1" ht="36.75" customHeight="1" thickBot="1">
      <c r="A272" s="164">
        <v>805</v>
      </c>
      <c r="B272" s="60">
        <v>5700</v>
      </c>
      <c r="C272" s="877" t="s">
        <v>599</v>
      </c>
      <c r="D272" s="878"/>
      <c r="E272" s="470">
        <f>SUMIF($B$581:$B$12325,$B272,E$581:E$12325)</f>
        <v>0</v>
      </c>
      <c r="F272" s="239">
        <f>SUMIF($B$581:$B$12325,$B272,F$581:F$12325)</f>
        <v>0</v>
      </c>
      <c r="G272" s="239">
        <f>SUMIF($B$581:$B$12325,$B272,G$581:G$12325)</f>
        <v>0</v>
      </c>
      <c r="H272" s="239">
        <f>SUMIF($B$581:$B$12325,$B272,H$581:H$12325)</f>
        <v>0</v>
      </c>
      <c r="I272" s="239">
        <f>SUMIF($B$581:$B$12325,$B272,I$581:I$12325)</f>
        <v>0</v>
      </c>
      <c r="J272" s="753">
        <f t="shared" si="44"/>
      </c>
      <c r="K272" s="146"/>
      <c r="L272" s="259">
        <f>SUMIF($B$581:$B$12325,$B272,L$581:L$12325)</f>
        <v>0</v>
      </c>
      <c r="M272" s="260">
        <f>SUMIF($B$581:$B$12325,$B272,M$581:M$12325)</f>
        <v>0</v>
      </c>
      <c r="N272" s="260">
        <f>SUMIF($B$581:$B$12325,$B272,N$581:N$12325)</f>
        <v>0</v>
      </c>
      <c r="O272" s="260">
        <f>SUMIF($B$581:$B$12325,$B272,O$581:O$12325)</f>
        <v>0</v>
      </c>
      <c r="P272" s="146"/>
      <c r="Q272" s="259">
        <f aca="true" t="shared" si="76" ref="Q272:W272">SUMIF($B$581:$B$12325,$B272,Q$581:Q$12325)</f>
        <v>0</v>
      </c>
      <c r="R272" s="259">
        <f t="shared" si="76"/>
        <v>0</v>
      </c>
      <c r="S272" s="259">
        <f t="shared" si="76"/>
        <v>0</v>
      </c>
      <c r="T272" s="259">
        <f t="shared" si="76"/>
        <v>0</v>
      </c>
      <c r="U272" s="259">
        <f t="shared" si="76"/>
        <v>0</v>
      </c>
      <c r="V272" s="259">
        <f t="shared" si="76"/>
        <v>0</v>
      </c>
      <c r="W272" s="259">
        <f t="shared" si="76"/>
        <v>0</v>
      </c>
      <c r="X272" s="235">
        <f t="shared" si="42"/>
        <v>0</v>
      </c>
      <c r="Y272" s="111"/>
    </row>
    <row r="273" spans="1:25" s="264" customFormat="1" ht="19.5" thickBot="1">
      <c r="A273" s="165">
        <v>810</v>
      </c>
      <c r="B273" s="61"/>
      <c r="C273" s="62">
        <v>5701</v>
      </c>
      <c r="D273" s="63" t="s">
        <v>600</v>
      </c>
      <c r="E273" s="469">
        <f aca="true" t="shared" si="77" ref="E273:I275">SUMIF($C$581:$C$12325,$C273,E$581:E$12325)</f>
        <v>0</v>
      </c>
      <c r="F273" s="152">
        <f t="shared" si="77"/>
        <v>0</v>
      </c>
      <c r="G273" s="152">
        <f t="shared" si="77"/>
        <v>0</v>
      </c>
      <c r="H273" s="152">
        <f t="shared" si="77"/>
        <v>0</v>
      </c>
      <c r="I273" s="152">
        <f t="shared" si="77"/>
        <v>0</v>
      </c>
      <c r="J273" s="753">
        <f t="shared" si="44"/>
      </c>
      <c r="K273" s="146"/>
      <c r="L273" s="262">
        <f aca="true" t="shared" si="78" ref="L273:O275">SUMIF($C$581:$C$12325,$C273,L$581:L$12325)</f>
        <v>0</v>
      </c>
      <c r="M273" s="263">
        <f t="shared" si="78"/>
        <v>0</v>
      </c>
      <c r="N273" s="263">
        <f t="shared" si="78"/>
        <v>0</v>
      </c>
      <c r="O273" s="263">
        <f t="shared" si="78"/>
        <v>0</v>
      </c>
      <c r="P273" s="146"/>
      <c r="Q273" s="262">
        <f aca="true" t="shared" si="79" ref="Q273:W275">SUMIF($C$581:$C$12325,$C273,Q$581:Q$12325)</f>
        <v>0</v>
      </c>
      <c r="R273" s="262">
        <f t="shared" si="79"/>
        <v>0</v>
      </c>
      <c r="S273" s="262">
        <f t="shared" si="79"/>
        <v>0</v>
      </c>
      <c r="T273" s="262">
        <f t="shared" si="79"/>
        <v>0</v>
      </c>
      <c r="U273" s="262">
        <f t="shared" si="79"/>
        <v>0</v>
      </c>
      <c r="V273" s="262">
        <f t="shared" si="79"/>
        <v>0</v>
      </c>
      <c r="W273" s="262">
        <f t="shared" si="79"/>
        <v>0</v>
      </c>
      <c r="X273" s="235">
        <f t="shared" si="42"/>
        <v>0</v>
      </c>
      <c r="Y273" s="111"/>
    </row>
    <row r="274" spans="1:25" s="264" customFormat="1" ht="19.5" thickBot="1">
      <c r="A274" s="165">
        <v>815</v>
      </c>
      <c r="B274" s="61"/>
      <c r="C274" s="64">
        <v>5702</v>
      </c>
      <c r="D274" s="65" t="s">
        <v>601</v>
      </c>
      <c r="E274" s="469">
        <f t="shared" si="77"/>
        <v>0</v>
      </c>
      <c r="F274" s="152">
        <f t="shared" si="77"/>
        <v>0</v>
      </c>
      <c r="G274" s="152">
        <f t="shared" si="77"/>
        <v>0</v>
      </c>
      <c r="H274" s="152">
        <f t="shared" si="77"/>
        <v>0</v>
      </c>
      <c r="I274" s="152">
        <f t="shared" si="77"/>
        <v>0</v>
      </c>
      <c r="J274" s="753">
        <f t="shared" si="44"/>
      </c>
      <c r="K274" s="146"/>
      <c r="L274" s="262">
        <f t="shared" si="78"/>
        <v>0</v>
      </c>
      <c r="M274" s="263">
        <f t="shared" si="78"/>
        <v>0</v>
      </c>
      <c r="N274" s="263">
        <f t="shared" si="78"/>
        <v>0</v>
      </c>
      <c r="O274" s="263">
        <f t="shared" si="78"/>
        <v>0</v>
      </c>
      <c r="P274" s="146"/>
      <c r="Q274" s="262">
        <f t="shared" si="79"/>
        <v>0</v>
      </c>
      <c r="R274" s="262">
        <f t="shared" si="79"/>
        <v>0</v>
      </c>
      <c r="S274" s="262">
        <f t="shared" si="79"/>
        <v>0</v>
      </c>
      <c r="T274" s="262">
        <f t="shared" si="79"/>
        <v>0</v>
      </c>
      <c r="U274" s="262">
        <f t="shared" si="79"/>
        <v>0</v>
      </c>
      <c r="V274" s="262">
        <f t="shared" si="79"/>
        <v>0</v>
      </c>
      <c r="W274" s="262">
        <f t="shared" si="79"/>
        <v>0</v>
      </c>
      <c r="X274" s="235">
        <f t="shared" si="42"/>
        <v>0</v>
      </c>
      <c r="Y274" s="261"/>
    </row>
    <row r="275" spans="1:68" s="178" customFormat="1" ht="15.75" customHeight="1" thickBot="1">
      <c r="A275" s="171">
        <v>525</v>
      </c>
      <c r="B275" s="7"/>
      <c r="C275" s="68">
        <v>4071</v>
      </c>
      <c r="D275" s="475" t="s">
        <v>602</v>
      </c>
      <c r="E275" s="469">
        <f t="shared" si="77"/>
        <v>0</v>
      </c>
      <c r="F275" s="152">
        <f t="shared" si="77"/>
        <v>0</v>
      </c>
      <c r="G275" s="152">
        <f t="shared" si="77"/>
        <v>0</v>
      </c>
      <c r="H275" s="152">
        <f t="shared" si="77"/>
        <v>0</v>
      </c>
      <c r="I275" s="152">
        <f t="shared" si="77"/>
        <v>0</v>
      </c>
      <c r="J275" s="753">
        <f t="shared" si="44"/>
      </c>
      <c r="K275" s="146"/>
      <c r="L275" s="265">
        <f t="shared" si="78"/>
        <v>0</v>
      </c>
      <c r="M275" s="266">
        <f t="shared" si="78"/>
        <v>0</v>
      </c>
      <c r="N275" s="266">
        <f t="shared" si="78"/>
        <v>0</v>
      </c>
      <c r="O275" s="266">
        <f t="shared" si="78"/>
        <v>0</v>
      </c>
      <c r="P275" s="146"/>
      <c r="Q275" s="265">
        <f t="shared" si="79"/>
        <v>0</v>
      </c>
      <c r="R275" s="265">
        <f t="shared" si="79"/>
        <v>0</v>
      </c>
      <c r="S275" s="265">
        <f t="shared" si="79"/>
        <v>0</v>
      </c>
      <c r="T275" s="265">
        <f t="shared" si="79"/>
        <v>0</v>
      </c>
      <c r="U275" s="265">
        <f t="shared" si="79"/>
        <v>0</v>
      </c>
      <c r="V275" s="265">
        <f t="shared" si="79"/>
        <v>0</v>
      </c>
      <c r="W275" s="265">
        <f t="shared" si="79"/>
        <v>0</v>
      </c>
      <c r="X275" s="235">
        <f t="shared" si="42"/>
        <v>0</v>
      </c>
      <c r="Y275" s="264"/>
      <c r="Z275" s="175"/>
      <c r="AA275" s="174"/>
      <c r="AB275" s="175"/>
      <c r="AC275" s="175"/>
      <c r="AD275" s="174"/>
      <c r="AE275" s="175"/>
      <c r="AF275" s="175"/>
      <c r="AG275" s="174"/>
      <c r="AH275" s="176"/>
      <c r="AI275" s="176"/>
      <c r="AJ275" s="172"/>
      <c r="AK275" s="175"/>
      <c r="AL275" s="175"/>
      <c r="AM275" s="174"/>
      <c r="AN275" s="175"/>
      <c r="AO275" s="175"/>
      <c r="AP275" s="174"/>
      <c r="AQ275" s="175"/>
      <c r="AR275" s="175"/>
      <c r="AS275" s="174"/>
      <c r="AT275" s="175"/>
      <c r="AU275" s="175"/>
      <c r="AV275" s="174"/>
      <c r="AW275" s="175"/>
      <c r="AX275" s="175"/>
      <c r="AY275" s="177"/>
      <c r="AZ275" s="175"/>
      <c r="BA275" s="175"/>
      <c r="BB275" s="174"/>
      <c r="BC275" s="175"/>
      <c r="BD275" s="175"/>
      <c r="BE275" s="174"/>
      <c r="BF275" s="175"/>
      <c r="BG275" s="174"/>
      <c r="BH275" s="177"/>
      <c r="BI275" s="174"/>
      <c r="BJ275" s="174"/>
      <c r="BK275" s="175"/>
      <c r="BL275" s="175"/>
      <c r="BM275" s="174"/>
      <c r="BN275" s="175"/>
      <c r="BP275" s="175"/>
    </row>
    <row r="276" spans="1:24" s="264" customFormat="1" ht="15.75">
      <c r="A276" s="165">
        <v>816</v>
      </c>
      <c r="B276" s="58"/>
      <c r="C276" s="69"/>
      <c r="D276" s="267" t="s">
        <v>603</v>
      </c>
      <c r="E276" s="252"/>
      <c r="F276" s="151"/>
      <c r="G276" s="151"/>
      <c r="H276" s="151"/>
      <c r="I276" s="151"/>
      <c r="J276" s="753">
        <f t="shared" si="44"/>
      </c>
      <c r="K276" s="146"/>
      <c r="L276" s="253"/>
      <c r="M276" s="254"/>
      <c r="N276" s="254"/>
      <c r="O276" s="254"/>
      <c r="P276" s="146"/>
      <c r="Q276" s="253"/>
      <c r="R276" s="253"/>
      <c r="S276" s="253"/>
      <c r="T276" s="253"/>
      <c r="U276" s="253"/>
      <c r="V276" s="253"/>
      <c r="W276" s="253"/>
      <c r="X276" s="255"/>
    </row>
    <row r="277" spans="1:25" s="149" customFormat="1" ht="19.5" thickBot="1">
      <c r="A277" s="164">
        <v>820</v>
      </c>
      <c r="B277" s="268">
        <v>98</v>
      </c>
      <c r="C277" s="872" t="s">
        <v>604</v>
      </c>
      <c r="D277" s="852"/>
      <c r="E277" s="470">
        <f>SUMIF($B$581:$B$12325,$B277,E$581:E$12325)</f>
        <v>0</v>
      </c>
      <c r="F277" s="239">
        <f>SUMIF($B$581:$B$12325,$B277,F$581:F$12325)</f>
        <v>0</v>
      </c>
      <c r="G277" s="239">
        <f>SUMIF($B$581:$B$12325,$B277,G$581:G$12325)</f>
        <v>0</v>
      </c>
      <c r="H277" s="239">
        <f>SUMIF($B$581:$B$12325,$B277,H$581:H$12325)</f>
        <v>0</v>
      </c>
      <c r="I277" s="239">
        <f>SUMIF($B$581:$B$12325,$B277,I$581:I$12325)</f>
        <v>0</v>
      </c>
      <c r="J277" s="753">
        <f t="shared" si="44"/>
      </c>
      <c r="K277" s="146"/>
      <c r="L277" s="240">
        <f>SUMIF($B$581:$B$12325,$B277,L$581:L$12325)</f>
        <v>0</v>
      </c>
      <c r="M277" s="241">
        <f>SUMIF($B$581:$B$12325,$B277,M$581:M$12325)</f>
        <v>0</v>
      </c>
      <c r="N277" s="241">
        <f>SUMIF($B$581:$B$12325,$B277,N$581:N$12325)</f>
        <v>0</v>
      </c>
      <c r="O277" s="241">
        <f>SUMIF($B$581:$B$12325,$B277,O$581:O$12325)</f>
        <v>0</v>
      </c>
      <c r="P277" s="146"/>
      <c r="Q277" s="240">
        <f aca="true" t="shared" si="80" ref="Q277:W277">SUMIF($B$581:$B$12325,$B277,Q$581:Q$12325)</f>
        <v>0</v>
      </c>
      <c r="R277" s="240">
        <f t="shared" si="80"/>
        <v>0</v>
      </c>
      <c r="S277" s="240">
        <f t="shared" si="80"/>
        <v>0</v>
      </c>
      <c r="T277" s="240">
        <f t="shared" si="80"/>
        <v>0</v>
      </c>
      <c r="U277" s="240">
        <f t="shared" si="80"/>
        <v>0</v>
      </c>
      <c r="V277" s="240">
        <f t="shared" si="80"/>
        <v>0</v>
      </c>
      <c r="W277" s="240">
        <f t="shared" si="80"/>
        <v>0</v>
      </c>
      <c r="X277" s="235">
        <f t="shared" si="42"/>
        <v>0</v>
      </c>
      <c r="Y277" s="175"/>
    </row>
    <row r="278" spans="1:25" ht="15.75">
      <c r="A278" s="165">
        <v>821</v>
      </c>
      <c r="B278" s="70"/>
      <c r="C278" s="269" t="s">
        <v>605</v>
      </c>
      <c r="D278" s="270"/>
      <c r="E278" s="358"/>
      <c r="F278" s="358"/>
      <c r="G278" s="358"/>
      <c r="H278" s="358"/>
      <c r="I278" s="358"/>
      <c r="J278" s="753">
        <f t="shared" si="44"/>
      </c>
      <c r="K278" s="146"/>
      <c r="L278" s="272"/>
      <c r="M278" s="273"/>
      <c r="N278" s="273"/>
      <c r="O278" s="273"/>
      <c r="P278" s="146"/>
      <c r="Q278" s="272"/>
      <c r="R278" s="272"/>
      <c r="S278" s="272"/>
      <c r="T278" s="272"/>
      <c r="U278" s="272"/>
      <c r="V278" s="272"/>
      <c r="W278" s="272"/>
      <c r="X278" s="274"/>
      <c r="Y278" s="264"/>
    </row>
    <row r="279" spans="1:25" ht="15.75">
      <c r="A279" s="165">
        <v>822</v>
      </c>
      <c r="B279" s="70"/>
      <c r="C279" s="275" t="s">
        <v>606</v>
      </c>
      <c r="D279" s="267"/>
      <c r="E279" s="346"/>
      <c r="F279" s="346"/>
      <c r="G279" s="346"/>
      <c r="H279" s="346"/>
      <c r="I279" s="346"/>
      <c r="J279" s="753">
        <f t="shared" si="44"/>
      </c>
      <c r="K279" s="146"/>
      <c r="L279" s="276"/>
      <c r="M279" s="277"/>
      <c r="N279" s="277"/>
      <c r="O279" s="277"/>
      <c r="P279" s="146"/>
      <c r="Q279" s="276"/>
      <c r="R279" s="276"/>
      <c r="S279" s="276"/>
      <c r="T279" s="276"/>
      <c r="U279" s="276"/>
      <c r="V279" s="276"/>
      <c r="W279" s="276"/>
      <c r="X279" s="278"/>
      <c r="Y279" s="149"/>
    </row>
    <row r="280" spans="1:24" ht="16.5" thickBot="1">
      <c r="A280" s="165">
        <v>823</v>
      </c>
      <c r="B280" s="71"/>
      <c r="C280" s="279" t="s">
        <v>607</v>
      </c>
      <c r="D280" s="280"/>
      <c r="E280" s="359"/>
      <c r="F280" s="359"/>
      <c r="G280" s="359"/>
      <c r="H280" s="359"/>
      <c r="I280" s="359"/>
      <c r="J280" s="753">
        <f t="shared" si="44"/>
      </c>
      <c r="K280" s="146"/>
      <c r="L280" s="281"/>
      <c r="M280" s="282"/>
      <c r="N280" s="282"/>
      <c r="O280" s="282"/>
      <c r="P280" s="146"/>
      <c r="Q280" s="281"/>
      <c r="R280" s="281"/>
      <c r="S280" s="281"/>
      <c r="T280" s="281"/>
      <c r="U280" s="281"/>
      <c r="V280" s="281"/>
      <c r="W280" s="281"/>
      <c r="X280" s="283"/>
    </row>
    <row r="281" spans="1:24" ht="19.5" thickBot="1">
      <c r="A281" s="165">
        <v>825</v>
      </c>
      <c r="B281" s="72"/>
      <c r="C281" s="40" t="s">
        <v>490</v>
      </c>
      <c r="D281" s="73" t="s">
        <v>608</v>
      </c>
      <c r="E281" s="182">
        <f>SUMIF($C$581:$C$12325,$C281,E$581:E$12325)</f>
        <v>0</v>
      </c>
      <c r="F281" s="284">
        <f>SUMIF($C$581:$C$12325,$C281,F$581:F$12325)</f>
        <v>0</v>
      </c>
      <c r="G281" s="284">
        <f>SUMIF($C$581:$C$12325,$C281,G$581:G$12325)</f>
        <v>0</v>
      </c>
      <c r="H281" s="284">
        <f>SUMIF($C$581:$C$12325,$C281,H$581:H$12325)</f>
        <v>0</v>
      </c>
      <c r="I281" s="284">
        <f>SUMIF($C$581:$C$12325,$C281,I$581:I$12325)</f>
        <v>0</v>
      </c>
      <c r="J281" s="117">
        <v>1</v>
      </c>
      <c r="L281" s="285">
        <f>SUMIF($C$581:$C$12325,$C281,L$581:L$12325)</f>
        <v>0</v>
      </c>
      <c r="M281" s="285">
        <f>SUMIF($C$581:$C$12325,$C281,M$581:M$12325)</f>
        <v>0</v>
      </c>
      <c r="N281" s="285">
        <f>SUMIF($C$581:$C$12325,$C281,N$581:N$12325)</f>
        <v>0</v>
      </c>
      <c r="O281" s="285">
        <f>SUMIF($C$581:$C$12325,$C281,O$581:O$12325)</f>
        <v>0</v>
      </c>
      <c r="P281" s="118"/>
      <c r="Q281" s="285">
        <f aca="true" t="shared" si="81" ref="Q281:W281">SUMIF($C$581:$C$12325,$C281,Q$581:Q$12325)</f>
        <v>0</v>
      </c>
      <c r="R281" s="285">
        <f t="shared" si="81"/>
        <v>0</v>
      </c>
      <c r="S281" s="285">
        <f t="shared" si="81"/>
        <v>0</v>
      </c>
      <c r="T281" s="285">
        <f t="shared" si="81"/>
        <v>0</v>
      </c>
      <c r="U281" s="285">
        <f t="shared" si="81"/>
        <v>0</v>
      </c>
      <c r="V281" s="285">
        <f t="shared" si="81"/>
        <v>0</v>
      </c>
      <c r="W281" s="285">
        <f t="shared" si="81"/>
        <v>0</v>
      </c>
      <c r="X281" s="235">
        <f>T281-U281-V281-W281</f>
        <v>0</v>
      </c>
    </row>
    <row r="282" spans="1:16" ht="13.5" customHeight="1">
      <c r="A282" s="165"/>
      <c r="B282" s="27"/>
      <c r="C282" s="74"/>
      <c r="H282" s="115"/>
      <c r="I282" s="115"/>
      <c r="J282" s="117">
        <v>1</v>
      </c>
      <c r="P282" s="119"/>
    </row>
    <row r="283" spans="1:23" ht="0.75" customHeight="1">
      <c r="A283" s="165"/>
      <c r="B283" s="739"/>
      <c r="C283" s="740"/>
      <c r="D283" s="741"/>
      <c r="E283" s="744"/>
      <c r="F283" s="744"/>
      <c r="G283" s="744"/>
      <c r="H283" s="744"/>
      <c r="I283" s="744"/>
      <c r="J283" s="754"/>
      <c r="L283" s="184"/>
      <c r="M283" s="184"/>
      <c r="N283" s="190"/>
      <c r="O283" s="190"/>
      <c r="P283" s="119"/>
      <c r="Q283" s="184"/>
      <c r="R283" s="184"/>
      <c r="S283" s="190"/>
      <c r="T283" s="190"/>
      <c r="U283" s="184"/>
      <c r="V283" s="190"/>
      <c r="W283" s="190"/>
    </row>
    <row r="284" spans="1:23" ht="0.75" customHeight="1">
      <c r="A284" s="736"/>
      <c r="B284" s="742"/>
      <c r="C284" s="742"/>
      <c r="D284" s="743"/>
      <c r="E284" s="744"/>
      <c r="F284" s="744"/>
      <c r="G284" s="744"/>
      <c r="H284" s="744"/>
      <c r="I284" s="744"/>
      <c r="J284" s="754"/>
      <c r="L284" s="184"/>
      <c r="M284" s="184"/>
      <c r="N284" s="190"/>
      <c r="O284" s="190"/>
      <c r="P284" s="119"/>
      <c r="Q284" s="184"/>
      <c r="R284" s="184"/>
      <c r="S284" s="190"/>
      <c r="T284" s="190"/>
      <c r="U284" s="184"/>
      <c r="V284" s="190"/>
      <c r="W284" s="190"/>
    </row>
    <row r="285" spans="1:23" ht="0.75" customHeight="1">
      <c r="A285" s="736"/>
      <c r="B285" s="873"/>
      <c r="C285" s="874"/>
      <c r="D285" s="874"/>
      <c r="E285" s="744"/>
      <c r="F285" s="744"/>
      <c r="G285" s="744"/>
      <c r="H285" s="744"/>
      <c r="I285" s="744"/>
      <c r="J285" s="754"/>
      <c r="L285" s="184"/>
      <c r="M285" s="184"/>
      <c r="N285" s="190"/>
      <c r="O285" s="190"/>
      <c r="P285" s="119"/>
      <c r="Q285" s="184"/>
      <c r="R285" s="184"/>
      <c r="S285" s="190"/>
      <c r="T285" s="190"/>
      <c r="U285" s="184"/>
      <c r="V285" s="190"/>
      <c r="W285" s="190"/>
    </row>
    <row r="286" spans="1:23" ht="0.75" customHeight="1">
      <c r="A286" s="736"/>
      <c r="B286" s="742"/>
      <c r="C286" s="742"/>
      <c r="D286" s="743"/>
      <c r="E286" s="766"/>
      <c r="F286" s="766"/>
      <c r="G286" s="744"/>
      <c r="H286" s="744"/>
      <c r="I286" s="744"/>
      <c r="J286" s="754"/>
      <c r="L286" s="184"/>
      <c r="M286" s="184"/>
      <c r="N286" s="190"/>
      <c r="O286" s="190"/>
      <c r="P286" s="119"/>
      <c r="Q286" s="184"/>
      <c r="R286" s="184"/>
      <c r="S286" s="190"/>
      <c r="T286" s="190"/>
      <c r="U286" s="184"/>
      <c r="V286" s="190"/>
      <c r="W286" s="190"/>
    </row>
    <row r="287" spans="1:23" ht="0.75" customHeight="1">
      <c r="A287" s="736"/>
      <c r="B287" s="875"/>
      <c r="C287" s="874"/>
      <c r="D287" s="874"/>
      <c r="E287" s="767"/>
      <c r="F287" s="768"/>
      <c r="G287" s="744"/>
      <c r="H287" s="744"/>
      <c r="I287" s="744"/>
      <c r="J287" s="754"/>
      <c r="L287" s="184"/>
      <c r="M287" s="184"/>
      <c r="N287" s="190"/>
      <c r="O287" s="190"/>
      <c r="P287" s="119"/>
      <c r="Q287" s="184"/>
      <c r="R287" s="184"/>
      <c r="S287" s="190"/>
      <c r="T287" s="190"/>
      <c r="U287" s="184"/>
      <c r="V287" s="190"/>
      <c r="W287" s="190"/>
    </row>
    <row r="288" spans="1:23" ht="0.75" customHeight="1">
      <c r="A288" s="736"/>
      <c r="B288" s="769"/>
      <c r="C288" s="742"/>
      <c r="D288" s="743"/>
      <c r="E288" s="744"/>
      <c r="F288" s="770"/>
      <c r="G288" s="744"/>
      <c r="H288" s="744"/>
      <c r="I288" s="744"/>
      <c r="J288" s="754"/>
      <c r="L288" s="184"/>
      <c r="M288" s="184"/>
      <c r="N288" s="190"/>
      <c r="O288" s="190"/>
      <c r="P288" s="119"/>
      <c r="Q288" s="184"/>
      <c r="R288" s="184"/>
      <c r="S288" s="190"/>
      <c r="T288" s="190"/>
      <c r="U288" s="184"/>
      <c r="V288" s="190"/>
      <c r="W288" s="190"/>
    </row>
    <row r="289" spans="1:23" ht="0.75" customHeight="1">
      <c r="A289" s="736"/>
      <c r="B289" s="769"/>
      <c r="C289" s="742"/>
      <c r="D289" s="743"/>
      <c r="E289" s="771"/>
      <c r="F289" s="744"/>
      <c r="G289" s="744"/>
      <c r="H289" s="744"/>
      <c r="I289" s="744"/>
      <c r="J289" s="754"/>
      <c r="L289" s="184"/>
      <c r="M289" s="184"/>
      <c r="N289" s="190"/>
      <c r="O289" s="190"/>
      <c r="P289" s="119"/>
      <c r="Q289" s="184"/>
      <c r="R289" s="184"/>
      <c r="S289" s="190"/>
      <c r="T289" s="190"/>
      <c r="U289" s="184"/>
      <c r="V289" s="190"/>
      <c r="W289" s="190"/>
    </row>
    <row r="290" spans="1:23" ht="0.75" customHeight="1">
      <c r="A290" s="736"/>
      <c r="B290" s="875"/>
      <c r="C290" s="874"/>
      <c r="D290" s="874"/>
      <c r="E290" s="744"/>
      <c r="F290" s="772"/>
      <c r="G290" s="744"/>
      <c r="H290" s="744"/>
      <c r="I290" s="744"/>
      <c r="J290" s="754"/>
      <c r="L290" s="184"/>
      <c r="M290" s="184"/>
      <c r="N290" s="190"/>
      <c r="O290" s="190"/>
      <c r="P290" s="119"/>
      <c r="Q290" s="184"/>
      <c r="R290" s="184"/>
      <c r="S290" s="190"/>
      <c r="T290" s="190"/>
      <c r="U290" s="184"/>
      <c r="V290" s="190"/>
      <c r="W290" s="190"/>
    </row>
    <row r="291" spans="1:23" ht="0.75" customHeight="1">
      <c r="A291" s="736"/>
      <c r="B291" s="769"/>
      <c r="C291" s="742"/>
      <c r="D291" s="743"/>
      <c r="E291" s="771"/>
      <c r="F291" s="744"/>
      <c r="G291" s="744"/>
      <c r="H291" s="744"/>
      <c r="I291" s="744"/>
      <c r="J291" s="754"/>
      <c r="L291" s="184"/>
      <c r="M291" s="184"/>
      <c r="N291" s="190"/>
      <c r="O291" s="190"/>
      <c r="P291" s="119"/>
      <c r="Q291" s="184"/>
      <c r="R291" s="184"/>
      <c r="S291" s="190"/>
      <c r="T291" s="190"/>
      <c r="U291" s="184"/>
      <c r="V291" s="190"/>
      <c r="W291" s="190"/>
    </row>
    <row r="292" spans="1:23" ht="0.75" customHeight="1">
      <c r="A292" s="736"/>
      <c r="B292" s="769"/>
      <c r="C292" s="742"/>
      <c r="D292" s="773"/>
      <c r="E292" s="772"/>
      <c r="F292" s="744"/>
      <c r="G292" s="744"/>
      <c r="H292" s="744"/>
      <c r="I292" s="744"/>
      <c r="J292" s="754"/>
      <c r="N292" s="111"/>
      <c r="O292" s="111"/>
      <c r="P292" s="119"/>
      <c r="S292" s="111"/>
      <c r="T292" s="111"/>
      <c r="V292" s="111"/>
      <c r="W292" s="111"/>
    </row>
    <row r="293" spans="1:23" ht="0.75" customHeight="1">
      <c r="A293" s="736"/>
      <c r="B293" s="739"/>
      <c r="C293" s="742"/>
      <c r="D293" s="774"/>
      <c r="E293" s="744"/>
      <c r="F293" s="771"/>
      <c r="G293" s="744"/>
      <c r="H293" s="744"/>
      <c r="I293" s="744"/>
      <c r="J293" s="754"/>
      <c r="N293" s="111"/>
      <c r="O293" s="111"/>
      <c r="P293" s="119"/>
      <c r="S293" s="111"/>
      <c r="T293" s="111"/>
      <c r="V293" s="111"/>
      <c r="W293" s="111"/>
    </row>
    <row r="294" spans="1:25" s="155" customFormat="1" ht="0.75" customHeight="1">
      <c r="A294" s="737"/>
      <c r="B294" s="775"/>
      <c r="C294" s="776"/>
      <c r="D294" s="747"/>
      <c r="E294" s="777"/>
      <c r="F294" s="777"/>
      <c r="G294" s="744"/>
      <c r="H294" s="744"/>
      <c r="I294" s="744"/>
      <c r="J294" s="754"/>
      <c r="K294" s="118"/>
      <c r="P294" s="119"/>
      <c r="Y294" s="111"/>
    </row>
    <row r="295" spans="1:16" s="155" customFormat="1" ht="0.75" customHeight="1">
      <c r="A295" s="737">
        <v>905</v>
      </c>
      <c r="B295" s="775"/>
      <c r="C295" s="776"/>
      <c r="D295" s="747"/>
      <c r="E295" s="744"/>
      <c r="F295" s="744"/>
      <c r="G295" s="744"/>
      <c r="H295" s="744"/>
      <c r="I295" s="744"/>
      <c r="J295" s="754"/>
      <c r="K295" s="118"/>
      <c r="P295" s="119"/>
    </row>
    <row r="296" spans="1:16" s="155" customFormat="1" ht="0.75" customHeight="1">
      <c r="A296" s="737">
        <v>906</v>
      </c>
      <c r="B296" s="775"/>
      <c r="C296" s="776"/>
      <c r="D296" s="747"/>
      <c r="E296" s="744"/>
      <c r="F296" s="744"/>
      <c r="G296" s="744"/>
      <c r="H296" s="744"/>
      <c r="I296" s="744"/>
      <c r="J296" s="754"/>
      <c r="K296" s="118"/>
      <c r="P296" s="119"/>
    </row>
    <row r="297" spans="1:16" s="155" customFormat="1" ht="0.75" customHeight="1">
      <c r="A297" s="737">
        <v>907</v>
      </c>
      <c r="B297" s="775"/>
      <c r="C297" s="776"/>
      <c r="D297" s="747"/>
      <c r="E297" s="744"/>
      <c r="F297" s="744"/>
      <c r="G297" s="744"/>
      <c r="H297" s="744"/>
      <c r="I297" s="744"/>
      <c r="J297" s="754"/>
      <c r="K297" s="118"/>
      <c r="P297" s="119"/>
    </row>
    <row r="298" spans="1:16" s="155" customFormat="1" ht="0.75" customHeight="1">
      <c r="A298" s="737">
        <v>910</v>
      </c>
      <c r="B298" s="775"/>
      <c r="C298" s="776"/>
      <c r="D298" s="747"/>
      <c r="E298" s="744"/>
      <c r="F298" s="744"/>
      <c r="G298" s="744"/>
      <c r="H298" s="744"/>
      <c r="I298" s="744"/>
      <c r="J298" s="754"/>
      <c r="K298" s="118"/>
      <c r="P298" s="119"/>
    </row>
    <row r="299" spans="1:16" s="155" customFormat="1" ht="0.75" customHeight="1">
      <c r="A299" s="737">
        <v>911</v>
      </c>
      <c r="B299" s="775"/>
      <c r="C299" s="776"/>
      <c r="D299" s="747"/>
      <c r="E299" s="744"/>
      <c r="F299" s="744"/>
      <c r="G299" s="744"/>
      <c r="H299" s="744"/>
      <c r="I299" s="744"/>
      <c r="J299" s="754"/>
      <c r="K299" s="118"/>
      <c r="P299" s="119"/>
    </row>
    <row r="300" spans="1:16" s="155" customFormat="1" ht="0.75" customHeight="1">
      <c r="A300" s="737">
        <v>912</v>
      </c>
      <c r="B300" s="775"/>
      <c r="C300" s="776"/>
      <c r="D300" s="747"/>
      <c r="E300" s="744"/>
      <c r="F300" s="744"/>
      <c r="G300" s="744"/>
      <c r="H300" s="744"/>
      <c r="I300" s="744"/>
      <c r="J300" s="754"/>
      <c r="K300" s="118"/>
      <c r="P300" s="119"/>
    </row>
    <row r="301" spans="1:16" s="155" customFormat="1" ht="0.75" customHeight="1">
      <c r="A301" s="737">
        <v>920</v>
      </c>
      <c r="B301" s="775"/>
      <c r="C301" s="776"/>
      <c r="D301" s="747"/>
      <c r="E301" s="778"/>
      <c r="F301" s="778"/>
      <c r="G301" s="744"/>
      <c r="H301" s="744"/>
      <c r="I301" s="744"/>
      <c r="J301" s="754"/>
      <c r="K301" s="118"/>
      <c r="P301" s="119"/>
    </row>
    <row r="302" spans="1:16" s="155" customFormat="1" ht="0.75" customHeight="1">
      <c r="A302" s="737">
        <v>921</v>
      </c>
      <c r="B302" s="775"/>
      <c r="C302" s="776"/>
      <c r="D302" s="747"/>
      <c r="E302" s="778"/>
      <c r="F302" s="778"/>
      <c r="G302" s="744"/>
      <c r="H302" s="744"/>
      <c r="I302" s="744"/>
      <c r="J302" s="754"/>
      <c r="K302" s="118"/>
      <c r="P302" s="119"/>
    </row>
    <row r="303" spans="1:16" s="155" customFormat="1" ht="0.75" customHeight="1">
      <c r="A303" s="737">
        <v>922</v>
      </c>
      <c r="B303" s="775"/>
      <c r="C303" s="776"/>
      <c r="D303" s="747"/>
      <c r="E303" s="778"/>
      <c r="F303" s="778"/>
      <c r="G303" s="744"/>
      <c r="H303" s="744"/>
      <c r="I303" s="744"/>
      <c r="J303" s="754"/>
      <c r="K303" s="118"/>
      <c r="P303" s="119"/>
    </row>
    <row r="304" spans="1:16" s="155" customFormat="1" ht="0.75" customHeight="1">
      <c r="A304" s="737">
        <v>930</v>
      </c>
      <c r="B304" s="775"/>
      <c r="C304" s="776"/>
      <c r="D304" s="747"/>
      <c r="E304" s="744"/>
      <c r="F304" s="744"/>
      <c r="G304" s="744"/>
      <c r="H304" s="744"/>
      <c r="I304" s="744"/>
      <c r="J304" s="754"/>
      <c r="K304" s="118"/>
      <c r="P304" s="119"/>
    </row>
    <row r="305" spans="1:16" s="155" customFormat="1" ht="0.75" customHeight="1">
      <c r="A305" s="737">
        <v>931</v>
      </c>
      <c r="B305" s="775"/>
      <c r="C305" s="776"/>
      <c r="D305" s="747"/>
      <c r="E305" s="744"/>
      <c r="F305" s="744"/>
      <c r="G305" s="744"/>
      <c r="H305" s="744"/>
      <c r="I305" s="744"/>
      <c r="J305" s="754"/>
      <c r="K305" s="118"/>
      <c r="P305" s="119"/>
    </row>
    <row r="306" spans="1:16" s="155" customFormat="1" ht="0.75" customHeight="1">
      <c r="A306" s="737">
        <v>932</v>
      </c>
      <c r="B306" s="775"/>
      <c r="C306" s="776"/>
      <c r="D306" s="747"/>
      <c r="E306" s="744"/>
      <c r="F306" s="744"/>
      <c r="G306" s="744"/>
      <c r="H306" s="744"/>
      <c r="I306" s="744"/>
      <c r="J306" s="754"/>
      <c r="K306" s="118"/>
      <c r="P306" s="119"/>
    </row>
    <row r="307" spans="1:16" s="155" customFormat="1" ht="0.75" customHeight="1">
      <c r="A307" s="737">
        <v>935</v>
      </c>
      <c r="B307" s="775"/>
      <c r="C307" s="776"/>
      <c r="D307" s="747"/>
      <c r="E307" s="744"/>
      <c r="F307" s="744"/>
      <c r="G307" s="744"/>
      <c r="H307" s="744"/>
      <c r="I307" s="744"/>
      <c r="J307" s="754"/>
      <c r="K307" s="118"/>
      <c r="P307" s="119"/>
    </row>
    <row r="308" spans="1:16" s="155" customFormat="1" ht="0.75" customHeight="1">
      <c r="A308" s="737">
        <v>940</v>
      </c>
      <c r="B308" s="775"/>
      <c r="C308" s="776"/>
      <c r="D308" s="747"/>
      <c r="E308" s="744"/>
      <c r="F308" s="744"/>
      <c r="G308" s="744"/>
      <c r="H308" s="744"/>
      <c r="I308" s="744"/>
      <c r="J308" s="754"/>
      <c r="K308" s="118"/>
      <c r="P308" s="119"/>
    </row>
    <row r="309" spans="1:16" s="155" customFormat="1" ht="0.75" customHeight="1">
      <c r="A309" s="737">
        <v>950</v>
      </c>
      <c r="B309" s="775"/>
      <c r="C309" s="776"/>
      <c r="D309" s="747"/>
      <c r="E309" s="744"/>
      <c r="F309" s="744"/>
      <c r="G309" s="744"/>
      <c r="H309" s="744"/>
      <c r="I309" s="744"/>
      <c r="J309" s="754"/>
      <c r="K309" s="118"/>
      <c r="P309" s="119"/>
    </row>
    <row r="310" spans="1:16" s="155" customFormat="1" ht="0.75" customHeight="1">
      <c r="A310" s="737">
        <v>953</v>
      </c>
      <c r="B310" s="775"/>
      <c r="C310" s="776"/>
      <c r="D310" s="747"/>
      <c r="E310" s="744"/>
      <c r="F310" s="744"/>
      <c r="G310" s="744"/>
      <c r="H310" s="744"/>
      <c r="I310" s="744"/>
      <c r="J310" s="754"/>
      <c r="K310" s="118"/>
      <c r="P310" s="119"/>
    </row>
    <row r="311" spans="1:16" s="155" customFormat="1" ht="0.75" customHeight="1">
      <c r="A311" s="737">
        <v>954</v>
      </c>
      <c r="B311" s="775"/>
      <c r="C311" s="776"/>
      <c r="D311" s="747"/>
      <c r="E311" s="744"/>
      <c r="F311" s="744"/>
      <c r="G311" s="744"/>
      <c r="H311" s="744"/>
      <c r="I311" s="744"/>
      <c r="J311" s="754"/>
      <c r="K311" s="118"/>
      <c r="P311" s="119"/>
    </row>
    <row r="312" spans="1:16" s="155" customFormat="1" ht="0.75" customHeight="1">
      <c r="A312" s="738">
        <v>955</v>
      </c>
      <c r="B312" s="775"/>
      <c r="C312" s="776"/>
      <c r="D312" s="747"/>
      <c r="E312" s="744"/>
      <c r="F312" s="744"/>
      <c r="G312" s="744"/>
      <c r="H312" s="744"/>
      <c r="I312" s="744"/>
      <c r="J312" s="754"/>
      <c r="K312" s="118"/>
      <c r="P312" s="119"/>
    </row>
    <row r="313" spans="1:16" s="155" customFormat="1" ht="0.75" customHeight="1">
      <c r="A313" s="738">
        <v>956</v>
      </c>
      <c r="B313" s="775"/>
      <c r="C313" s="776"/>
      <c r="D313" s="747"/>
      <c r="E313" s="744"/>
      <c r="F313" s="744"/>
      <c r="G313" s="744"/>
      <c r="H313" s="744"/>
      <c r="I313" s="744"/>
      <c r="J313" s="754"/>
      <c r="K313" s="118"/>
      <c r="P313" s="119"/>
    </row>
    <row r="314" spans="1:16" s="155" customFormat="1" ht="0.75" customHeight="1">
      <c r="A314" s="738">
        <v>958</v>
      </c>
      <c r="B314" s="775"/>
      <c r="C314" s="776"/>
      <c r="D314" s="747"/>
      <c r="E314" s="744"/>
      <c r="F314" s="744"/>
      <c r="G314" s="744"/>
      <c r="H314" s="744"/>
      <c r="I314" s="744"/>
      <c r="J314" s="754"/>
      <c r="K314" s="118"/>
      <c r="P314" s="119"/>
    </row>
    <row r="315" spans="1:16" s="155" customFormat="1" ht="0.75" customHeight="1">
      <c r="A315" s="738">
        <v>959</v>
      </c>
      <c r="B315" s="775"/>
      <c r="C315" s="776"/>
      <c r="D315" s="747"/>
      <c r="E315" s="744"/>
      <c r="F315" s="744"/>
      <c r="G315" s="744"/>
      <c r="H315" s="744"/>
      <c r="I315" s="744"/>
      <c r="J315" s="754"/>
      <c r="K315" s="118"/>
      <c r="P315" s="119"/>
    </row>
    <row r="316" spans="1:16" s="155" customFormat="1" ht="0.75" customHeight="1">
      <c r="A316" s="738">
        <v>960</v>
      </c>
      <c r="B316" s="775"/>
      <c r="C316" s="776"/>
      <c r="D316" s="747"/>
      <c r="E316" s="744"/>
      <c r="F316" s="744"/>
      <c r="G316" s="744"/>
      <c r="H316" s="744"/>
      <c r="I316" s="744"/>
      <c r="J316" s="754"/>
      <c r="K316" s="118"/>
      <c r="P316" s="119"/>
    </row>
    <row r="317" spans="1:23" ht="0.75" customHeight="1">
      <c r="A317" s="180"/>
      <c r="B317" s="745"/>
      <c r="C317" s="746"/>
      <c r="D317" s="747"/>
      <c r="E317" s="748"/>
      <c r="F317" s="748"/>
      <c r="G317" s="744"/>
      <c r="H317" s="744"/>
      <c r="I317" s="744"/>
      <c r="J317" s="754"/>
      <c r="N317" s="111"/>
      <c r="O317" s="111"/>
      <c r="P317" s="119"/>
      <c r="S317" s="111"/>
      <c r="T317" s="111"/>
      <c r="V317" s="111"/>
      <c r="W317" s="111"/>
    </row>
    <row r="318" spans="1:23" ht="0.75" customHeight="1">
      <c r="A318" s="180"/>
      <c r="B318" s="876"/>
      <c r="C318" s="876"/>
      <c r="D318" s="876"/>
      <c r="E318" s="748"/>
      <c r="F318" s="748"/>
      <c r="G318" s="748"/>
      <c r="H318" s="748"/>
      <c r="I318" s="748"/>
      <c r="J318" s="754"/>
      <c r="L318" s="287"/>
      <c r="M318" s="287"/>
      <c r="N318" s="288"/>
      <c r="O318" s="288"/>
      <c r="P318" s="119"/>
      <c r="Q318" s="287"/>
      <c r="R318" s="287"/>
      <c r="S318" s="288"/>
      <c r="T318" s="288"/>
      <c r="U318" s="287"/>
      <c r="V318" s="288"/>
      <c r="W318" s="288"/>
    </row>
    <row r="319" spans="1:23" ht="0.75" customHeight="1">
      <c r="A319" s="180"/>
      <c r="B319" s="742"/>
      <c r="C319" s="742"/>
      <c r="D319" s="743"/>
      <c r="E319" s="744"/>
      <c r="F319" s="744"/>
      <c r="G319" s="744"/>
      <c r="H319" s="744"/>
      <c r="I319" s="744"/>
      <c r="J319" s="754"/>
      <c r="L319" s="184"/>
      <c r="M319" s="184"/>
      <c r="N319" s="190"/>
      <c r="O319" s="190"/>
      <c r="P319" s="119"/>
      <c r="Q319" s="184"/>
      <c r="R319" s="184"/>
      <c r="S319" s="190"/>
      <c r="T319" s="190"/>
      <c r="U319" s="184"/>
      <c r="V319" s="190"/>
      <c r="W319" s="190"/>
    </row>
    <row r="320" spans="1:23" ht="19.5" customHeight="1">
      <c r="A320" s="180"/>
      <c r="C320" s="123"/>
      <c r="D320" s="124"/>
      <c r="E320" s="184"/>
      <c r="F320" s="184"/>
      <c r="G320" s="184"/>
      <c r="H320" s="190"/>
      <c r="I320" s="190"/>
      <c r="J320" s="117">
        <v>1</v>
      </c>
      <c r="L320" s="184"/>
      <c r="M320" s="184"/>
      <c r="N320" s="190"/>
      <c r="O320" s="190"/>
      <c r="P320" s="119"/>
      <c r="Q320" s="184"/>
      <c r="R320" s="184"/>
      <c r="S320" s="190"/>
      <c r="T320" s="190"/>
      <c r="U320" s="184"/>
      <c r="V320" s="190"/>
      <c r="W320" s="190"/>
    </row>
    <row r="321" spans="1:23" ht="39" customHeight="1">
      <c r="A321" s="180"/>
      <c r="B321" s="848" t="str">
        <f>$B$7</f>
        <v>Актуализирана бюджетна прогноза за периода 2014  - 2016 г. на постъпленията от местни приходи и на разходите за местни дейности</v>
      </c>
      <c r="C321" s="849"/>
      <c r="D321" s="849"/>
      <c r="E321" s="184"/>
      <c r="F321" s="184"/>
      <c r="G321" s="184"/>
      <c r="H321" s="190"/>
      <c r="I321" s="190"/>
      <c r="J321" s="117">
        <v>1</v>
      </c>
      <c r="L321" s="184"/>
      <c r="M321" s="184"/>
      <c r="N321" s="190"/>
      <c r="O321" s="190"/>
      <c r="P321" s="119"/>
      <c r="Q321" s="184"/>
      <c r="R321" s="184"/>
      <c r="S321" s="190"/>
      <c r="T321" s="190"/>
      <c r="U321" s="184"/>
      <c r="V321" s="190"/>
      <c r="W321" s="190"/>
    </row>
    <row r="322" spans="1:23" ht="15.75">
      <c r="A322" s="180"/>
      <c r="C322" s="123"/>
      <c r="D322" s="124"/>
      <c r="E322" s="185" t="s">
        <v>344</v>
      </c>
      <c r="F322" s="185" t="s">
        <v>340</v>
      </c>
      <c r="G322" s="184"/>
      <c r="H322" s="190"/>
      <c r="I322" s="190"/>
      <c r="J322" s="117">
        <v>1</v>
      </c>
      <c r="L322" s="184"/>
      <c r="M322" s="184"/>
      <c r="N322" s="190"/>
      <c r="O322" s="190"/>
      <c r="P322" s="119"/>
      <c r="Q322" s="184"/>
      <c r="R322" s="184"/>
      <c r="S322" s="190"/>
      <c r="T322" s="190"/>
      <c r="U322" s="184"/>
      <c r="V322" s="190"/>
      <c r="W322" s="190"/>
    </row>
    <row r="323" spans="1:23" ht="38.25" customHeight="1">
      <c r="A323" s="180"/>
      <c r="B323" s="857">
        <f>$B$9</f>
        <v>0</v>
      </c>
      <c r="C323" s="849"/>
      <c r="D323" s="849"/>
      <c r="E323" s="186">
        <f>$E$9</f>
        <v>2013</v>
      </c>
      <c r="F323" s="187">
        <f>$F$9</f>
        <v>2016</v>
      </c>
      <c r="G323" s="184"/>
      <c r="H323" s="190"/>
      <c r="I323" s="190"/>
      <c r="J323" s="117">
        <v>1</v>
      </c>
      <c r="L323" s="184"/>
      <c r="M323" s="184"/>
      <c r="N323" s="190"/>
      <c r="O323" s="190"/>
      <c r="P323" s="119"/>
      <c r="Q323" s="184"/>
      <c r="R323" s="184"/>
      <c r="S323" s="190"/>
      <c r="T323" s="190"/>
      <c r="U323" s="184"/>
      <c r="V323" s="190"/>
      <c r="W323" s="190"/>
    </row>
    <row r="324" spans="1:23" ht="15.75">
      <c r="A324" s="180"/>
      <c r="B324" s="126" t="s">
        <v>345</v>
      </c>
      <c r="E324" s="184"/>
      <c r="F324" s="188">
        <f>$F$10</f>
        <v>0</v>
      </c>
      <c r="G324" s="184"/>
      <c r="H324" s="190"/>
      <c r="I324" s="190"/>
      <c r="J324" s="117">
        <v>1</v>
      </c>
      <c r="L324" s="184"/>
      <c r="M324" s="184"/>
      <c r="N324" s="190"/>
      <c r="O324" s="190"/>
      <c r="P324" s="119"/>
      <c r="Q324" s="184"/>
      <c r="R324" s="184"/>
      <c r="S324" s="190"/>
      <c r="T324" s="190"/>
      <c r="U324" s="184"/>
      <c r="V324" s="190"/>
      <c r="W324" s="190"/>
    </row>
    <row r="325" spans="1:23" ht="16.5" thickBot="1">
      <c r="A325" s="180"/>
      <c r="B325" s="126"/>
      <c r="E325" s="189"/>
      <c r="F325" s="184"/>
      <c r="G325" s="184"/>
      <c r="H325" s="190"/>
      <c r="I325" s="190"/>
      <c r="J325" s="117">
        <v>1</v>
      </c>
      <c r="L325" s="184"/>
      <c r="M325" s="184"/>
      <c r="N325" s="190"/>
      <c r="O325" s="190"/>
      <c r="P325" s="119"/>
      <c r="Q325" s="184"/>
      <c r="R325" s="184"/>
      <c r="S325" s="190"/>
      <c r="T325" s="190"/>
      <c r="U325" s="184"/>
      <c r="V325" s="190"/>
      <c r="W325" s="190"/>
    </row>
    <row r="326" spans="1:23" ht="39.75" customHeight="1" thickBot="1" thickTop="1">
      <c r="A326" s="180"/>
      <c r="B326" s="857">
        <f>$B$12</f>
        <v>0</v>
      </c>
      <c r="C326" s="849"/>
      <c r="D326" s="849"/>
      <c r="E326" s="184" t="s">
        <v>346</v>
      </c>
      <c r="F326" s="191">
        <f>$F$12</f>
        <v>0</v>
      </c>
      <c r="G326" s="184"/>
      <c r="H326" s="190"/>
      <c r="I326" s="190"/>
      <c r="J326" s="117">
        <v>1</v>
      </c>
      <c r="L326" s="184"/>
      <c r="M326" s="184"/>
      <c r="N326" s="190"/>
      <c r="O326" s="190"/>
      <c r="P326" s="119"/>
      <c r="Q326" s="184"/>
      <c r="R326" s="184"/>
      <c r="S326" s="190"/>
      <c r="T326" s="190"/>
      <c r="U326" s="184"/>
      <c r="V326" s="190"/>
      <c r="W326" s="190"/>
    </row>
    <row r="327" spans="1:23" ht="17.25" thickBot="1" thickTop="1">
      <c r="A327" s="180"/>
      <c r="B327" s="126" t="s">
        <v>347</v>
      </c>
      <c r="E327" s="189" t="s">
        <v>348</v>
      </c>
      <c r="F327" s="184"/>
      <c r="G327" s="184"/>
      <c r="H327" s="190"/>
      <c r="I327" s="190"/>
      <c r="J327" s="117">
        <v>1</v>
      </c>
      <c r="L327" s="184"/>
      <c r="M327" s="184"/>
      <c r="N327" s="190"/>
      <c r="O327" s="190"/>
      <c r="P327" s="119"/>
      <c r="Q327" s="184"/>
      <c r="R327" s="184"/>
      <c r="S327" s="190"/>
      <c r="T327" s="190"/>
      <c r="U327" s="184"/>
      <c r="V327" s="190"/>
      <c r="W327" s="190"/>
    </row>
    <row r="328" spans="1:23" ht="15" customHeight="1" thickBot="1" thickTop="1">
      <c r="A328" s="180"/>
      <c r="B328" s="126"/>
      <c r="D328" s="444" t="s">
        <v>126</v>
      </c>
      <c r="E328" s="191">
        <f>$E$17</f>
        <v>0</v>
      </c>
      <c r="F328" s="183"/>
      <c r="G328" s="183"/>
      <c r="H328" s="346"/>
      <c r="I328" s="346"/>
      <c r="J328" s="117">
        <v>1</v>
      </c>
      <c r="N328" s="111"/>
      <c r="O328" s="111"/>
      <c r="P328" s="119"/>
      <c r="S328" s="111"/>
      <c r="T328" s="111"/>
      <c r="V328" s="111"/>
      <c r="W328" s="111"/>
    </row>
    <row r="329" spans="1:23" ht="17.25" thickBot="1" thickTop="1">
      <c r="A329" s="180"/>
      <c r="C329" s="123"/>
      <c r="D329" s="124"/>
      <c r="E329" s="184"/>
      <c r="F329" s="189"/>
      <c r="G329" s="189"/>
      <c r="H329" s="193"/>
      <c r="I329" s="193"/>
      <c r="J329" s="117">
        <v>1</v>
      </c>
      <c r="N329" s="111"/>
      <c r="O329" s="111"/>
      <c r="P329" s="119"/>
      <c r="S329" s="111"/>
      <c r="T329" s="111"/>
      <c r="V329" s="111"/>
      <c r="W329" s="111"/>
    </row>
    <row r="330" spans="1:23" ht="15.75" customHeight="1">
      <c r="A330" s="180"/>
      <c r="B330" s="289"/>
      <c r="C330" s="290"/>
      <c r="D330" s="291"/>
      <c r="E330" s="200"/>
      <c r="F330" s="801"/>
      <c r="G330" s="821"/>
      <c r="H330" s="820"/>
      <c r="I330" s="820"/>
      <c r="J330" s="117">
        <v>1</v>
      </c>
      <c r="N330" s="111"/>
      <c r="O330" s="111"/>
      <c r="P330" s="119"/>
      <c r="S330" s="111"/>
      <c r="T330" s="111"/>
      <c r="V330" s="111"/>
      <c r="W330" s="111"/>
    </row>
    <row r="331" spans="1:23" ht="63.75" customHeight="1">
      <c r="A331" s="180"/>
      <c r="B331" s="292" t="s">
        <v>342</v>
      </c>
      <c r="C331" s="138" t="s">
        <v>492</v>
      </c>
      <c r="D331" s="205" t="s">
        <v>609</v>
      </c>
      <c r="E331" s="807" t="s">
        <v>352</v>
      </c>
      <c r="F331" s="807" t="s">
        <v>617</v>
      </c>
      <c r="G331" s="807" t="s">
        <v>644</v>
      </c>
      <c r="H331" s="822" t="s">
        <v>645</v>
      </c>
      <c r="I331" s="822" t="s">
        <v>645</v>
      </c>
      <c r="J331" s="117">
        <v>1</v>
      </c>
      <c r="N331" s="111"/>
      <c r="O331" s="111"/>
      <c r="P331" s="119"/>
      <c r="S331" s="111"/>
      <c r="T331" s="111"/>
      <c r="V331" s="111"/>
      <c r="W331" s="111"/>
    </row>
    <row r="332" spans="1:23" ht="15.75" customHeight="1">
      <c r="A332" s="180"/>
      <c r="B332" s="292"/>
      <c r="C332" s="138" t="s">
        <v>494</v>
      </c>
      <c r="D332" s="205"/>
      <c r="E332" s="293"/>
      <c r="F332" s="293"/>
      <c r="G332" s="293"/>
      <c r="H332" s="398"/>
      <c r="I332" s="398"/>
      <c r="J332" s="117">
        <v>1</v>
      </c>
      <c r="N332" s="111"/>
      <c r="O332" s="111"/>
      <c r="P332" s="119"/>
      <c r="S332" s="111"/>
      <c r="T332" s="111"/>
      <c r="V332" s="111"/>
      <c r="W332" s="111"/>
    </row>
    <row r="333" spans="1:23" ht="15.75">
      <c r="A333" s="180"/>
      <c r="B333" s="294"/>
      <c r="C333" s="138"/>
      <c r="D333" s="205" t="s">
        <v>610</v>
      </c>
      <c r="E333" s="808">
        <f>+E20</f>
        <v>2012</v>
      </c>
      <c r="F333" s="808">
        <f>+F20</f>
        <v>2013</v>
      </c>
      <c r="G333" s="808">
        <f>+G20</f>
        <v>2014</v>
      </c>
      <c r="H333" s="823">
        <v>2015</v>
      </c>
      <c r="I333" s="823">
        <v>2015</v>
      </c>
      <c r="J333" s="117">
        <v>1</v>
      </c>
      <c r="N333" s="111"/>
      <c r="O333" s="111"/>
      <c r="P333" s="119"/>
      <c r="S333" s="111"/>
      <c r="T333" s="111"/>
      <c r="V333" s="111"/>
      <c r="W333" s="111"/>
    </row>
    <row r="334" spans="1:23" ht="16.5" thickBot="1">
      <c r="A334" s="180"/>
      <c r="B334" s="295"/>
      <c r="C334" s="226"/>
      <c r="D334" s="296"/>
      <c r="E334" s="297"/>
      <c r="F334" s="297"/>
      <c r="G334" s="297"/>
      <c r="H334" s="811"/>
      <c r="I334" s="811"/>
      <c r="J334" s="117">
        <v>1</v>
      </c>
      <c r="N334" s="111"/>
      <c r="O334" s="111"/>
      <c r="P334" s="119"/>
      <c r="S334" s="111"/>
      <c r="T334" s="111"/>
      <c r="V334" s="111"/>
      <c r="W334" s="111"/>
    </row>
    <row r="335" spans="1:23" ht="48" thickBot="1">
      <c r="A335" s="180">
        <v>1</v>
      </c>
      <c r="B335" s="298"/>
      <c r="C335" s="141"/>
      <c r="D335" s="75" t="s">
        <v>611</v>
      </c>
      <c r="E335" s="299"/>
      <c r="F335" s="476"/>
      <c r="G335" s="476"/>
      <c r="H335" s="812"/>
      <c r="I335" s="812"/>
      <c r="J335" s="117">
        <v>1</v>
      </c>
      <c r="N335" s="111"/>
      <c r="O335" s="111"/>
      <c r="P335" s="119"/>
      <c r="S335" s="111"/>
      <c r="T335" s="111"/>
      <c r="V335" s="111"/>
      <c r="W335" s="111"/>
    </row>
    <row r="336" spans="1:23" ht="16.5" thickBot="1">
      <c r="A336" s="180">
        <v>2</v>
      </c>
      <c r="B336" s="300"/>
      <c r="C336" s="301"/>
      <c r="D336" s="302" t="s">
        <v>612</v>
      </c>
      <c r="E336" s="299"/>
      <c r="F336" s="476"/>
      <c r="G336" s="476"/>
      <c r="H336" s="812"/>
      <c r="I336" s="812"/>
      <c r="J336" s="117">
        <v>1</v>
      </c>
      <c r="N336" s="111"/>
      <c r="O336" s="111"/>
      <c r="P336" s="119"/>
      <c r="S336" s="111"/>
      <c r="T336" s="111"/>
      <c r="V336" s="111"/>
      <c r="W336" s="111"/>
    </row>
    <row r="337" spans="1:25" s="149" customFormat="1" ht="32.25" customHeight="1">
      <c r="A337" s="244">
        <v>5</v>
      </c>
      <c r="B337" s="42">
        <v>3000</v>
      </c>
      <c r="C337" s="868" t="s">
        <v>613</v>
      </c>
      <c r="D337" s="869"/>
      <c r="E337" s="785">
        <f>SUM(E338:E350)</f>
        <v>0</v>
      </c>
      <c r="F337" s="786">
        <f>SUM(F338:F350)</f>
        <v>0</v>
      </c>
      <c r="G337" s="678">
        <f>SUM(G338:G350)</f>
        <v>0</v>
      </c>
      <c r="H337" s="678">
        <f>SUM(H338:H350)</f>
        <v>0</v>
      </c>
      <c r="I337" s="678">
        <f>SUM(I338:I350)</f>
        <v>0</v>
      </c>
      <c r="J337" s="753">
        <f aca="true" t="shared" si="82" ref="J337:J400">(IF($E337&lt;&gt;0,$J$2,IF($I337&lt;&gt;0,$J$2,"")))</f>
      </c>
      <c r="K337" s="146"/>
      <c r="P337" s="119"/>
      <c r="Y337" s="111"/>
    </row>
    <row r="338" spans="1:23" ht="18.75" customHeight="1">
      <c r="A338" s="180">
        <v>10</v>
      </c>
      <c r="B338" s="15"/>
      <c r="C338" s="18">
        <v>3020</v>
      </c>
      <c r="D338" s="9" t="s">
        <v>186</v>
      </c>
      <c r="E338" s="469"/>
      <c r="F338" s="152"/>
      <c r="G338" s="677"/>
      <c r="H338" s="420"/>
      <c r="I338" s="420"/>
      <c r="J338" s="753">
        <f t="shared" si="82"/>
      </c>
      <c r="K338" s="146"/>
      <c r="N338" s="111"/>
      <c r="O338" s="111"/>
      <c r="P338" s="119"/>
      <c r="S338" s="111"/>
      <c r="T338" s="111"/>
      <c r="V338" s="111"/>
      <c r="W338" s="111"/>
    </row>
    <row r="339" spans="1:25" ht="18.75" customHeight="1">
      <c r="A339" s="180">
        <v>15</v>
      </c>
      <c r="B339" s="7"/>
      <c r="C339" s="8">
        <v>3021</v>
      </c>
      <c r="D339" s="10" t="s">
        <v>187</v>
      </c>
      <c r="E339" s="469"/>
      <c r="F339" s="152"/>
      <c r="G339" s="677"/>
      <c r="H339" s="420"/>
      <c r="I339" s="420"/>
      <c r="J339" s="753">
        <f t="shared" si="82"/>
      </c>
      <c r="K339" s="146"/>
      <c r="N339" s="111"/>
      <c r="O339" s="111"/>
      <c r="P339" s="119"/>
      <c r="S339" s="111"/>
      <c r="T339" s="111"/>
      <c r="V339" s="111"/>
      <c r="W339" s="111"/>
      <c r="Y339" s="149"/>
    </row>
    <row r="340" spans="1:23" ht="15.75">
      <c r="A340" s="303">
        <v>20</v>
      </c>
      <c r="B340" s="15"/>
      <c r="C340" s="8">
        <v>3040</v>
      </c>
      <c r="D340" s="10" t="s">
        <v>614</v>
      </c>
      <c r="E340" s="469"/>
      <c r="F340" s="152"/>
      <c r="G340" s="677"/>
      <c r="H340" s="420"/>
      <c r="I340" s="420"/>
      <c r="J340" s="753">
        <f t="shared" si="82"/>
      </c>
      <c r="K340" s="146"/>
      <c r="N340" s="111"/>
      <c r="O340" s="111"/>
      <c r="P340" s="119"/>
      <c r="S340" s="111"/>
      <c r="T340" s="111"/>
      <c r="V340" s="111"/>
      <c r="W340" s="111"/>
    </row>
    <row r="341" spans="1:23" ht="31.5">
      <c r="A341" s="180">
        <v>25</v>
      </c>
      <c r="B341" s="15"/>
      <c r="C341" s="8">
        <v>3041</v>
      </c>
      <c r="D341" s="10" t="s">
        <v>188</v>
      </c>
      <c r="E341" s="469"/>
      <c r="F341" s="152"/>
      <c r="G341" s="677"/>
      <c r="H341" s="420"/>
      <c r="I341" s="420"/>
      <c r="J341" s="753">
        <f t="shared" si="82"/>
      </c>
      <c r="K341" s="146"/>
      <c r="N341" s="111"/>
      <c r="O341" s="111"/>
      <c r="P341" s="119"/>
      <c r="S341" s="111"/>
      <c r="T341" s="111"/>
      <c r="V341" s="111"/>
      <c r="W341" s="111"/>
    </row>
    <row r="342" spans="1:23" ht="31.5">
      <c r="A342" s="180">
        <v>30</v>
      </c>
      <c r="B342" s="7"/>
      <c r="C342" s="8">
        <v>3042</v>
      </c>
      <c r="D342" s="10" t="s">
        <v>189</v>
      </c>
      <c r="E342" s="469"/>
      <c r="F342" s="152"/>
      <c r="G342" s="677"/>
      <c r="H342" s="420"/>
      <c r="I342" s="420"/>
      <c r="J342" s="753">
        <f t="shared" si="82"/>
      </c>
      <c r="K342" s="146"/>
      <c r="N342" s="111"/>
      <c r="O342" s="111"/>
      <c r="P342" s="119"/>
      <c r="S342" s="111"/>
      <c r="T342" s="111"/>
      <c r="V342" s="111"/>
      <c r="W342" s="111"/>
    </row>
    <row r="343" spans="1:23" ht="15.75">
      <c r="A343" s="180">
        <v>35</v>
      </c>
      <c r="B343" s="7"/>
      <c r="C343" s="8">
        <v>3043</v>
      </c>
      <c r="D343" s="10" t="s">
        <v>190</v>
      </c>
      <c r="E343" s="469"/>
      <c r="F343" s="152"/>
      <c r="G343" s="677"/>
      <c r="H343" s="420"/>
      <c r="I343" s="420"/>
      <c r="J343" s="753">
        <f t="shared" si="82"/>
      </c>
      <c r="K343" s="146"/>
      <c r="N343" s="111"/>
      <c r="O343" s="111"/>
      <c r="P343" s="119"/>
      <c r="S343" s="111"/>
      <c r="T343" s="111"/>
      <c r="V343" s="111"/>
      <c r="W343" s="111"/>
    </row>
    <row r="344" spans="1:23" ht="15.75">
      <c r="A344" s="180">
        <v>36</v>
      </c>
      <c r="B344" s="7"/>
      <c r="C344" s="8">
        <v>3048</v>
      </c>
      <c r="D344" s="10" t="s">
        <v>615</v>
      </c>
      <c r="E344" s="469"/>
      <c r="F344" s="152"/>
      <c r="G344" s="677"/>
      <c r="H344" s="420"/>
      <c r="I344" s="420"/>
      <c r="J344" s="753">
        <f t="shared" si="82"/>
      </c>
      <c r="K344" s="146"/>
      <c r="N344" s="111"/>
      <c r="O344" s="111"/>
      <c r="P344" s="119"/>
      <c r="S344" s="111"/>
      <c r="T344" s="111"/>
      <c r="V344" s="111"/>
      <c r="W344" s="111"/>
    </row>
    <row r="345" spans="1:23" ht="15.75">
      <c r="A345" s="180">
        <v>45</v>
      </c>
      <c r="B345" s="7"/>
      <c r="C345" s="48">
        <v>3050</v>
      </c>
      <c r="D345" s="49" t="s">
        <v>191</v>
      </c>
      <c r="E345" s="469"/>
      <c r="F345" s="152"/>
      <c r="G345" s="677"/>
      <c r="H345" s="420"/>
      <c r="I345" s="420"/>
      <c r="J345" s="753">
        <f t="shared" si="82"/>
      </c>
      <c r="K345" s="146"/>
      <c r="N345" s="111"/>
      <c r="O345" s="111"/>
      <c r="P345" s="119"/>
      <c r="S345" s="111"/>
      <c r="T345" s="111"/>
      <c r="V345" s="111"/>
      <c r="W345" s="111"/>
    </row>
    <row r="346" spans="1:23" ht="15.75">
      <c r="A346" s="180">
        <v>50</v>
      </c>
      <c r="B346" s="7"/>
      <c r="C346" s="8">
        <v>3061</v>
      </c>
      <c r="D346" s="10" t="s">
        <v>192</v>
      </c>
      <c r="E346" s="469"/>
      <c r="F346" s="152"/>
      <c r="G346" s="677"/>
      <c r="H346" s="420"/>
      <c r="I346" s="420"/>
      <c r="J346" s="753">
        <f t="shared" si="82"/>
      </c>
      <c r="K346" s="146"/>
      <c r="N346" s="111"/>
      <c r="O346" s="111"/>
      <c r="P346" s="119"/>
      <c r="S346" s="111"/>
      <c r="T346" s="111"/>
      <c r="V346" s="111"/>
      <c r="W346" s="111"/>
    </row>
    <row r="347" spans="1:23" ht="15.75">
      <c r="A347" s="180">
        <v>55</v>
      </c>
      <c r="B347" s="7"/>
      <c r="C347" s="8">
        <v>3070</v>
      </c>
      <c r="D347" s="10" t="s">
        <v>193</v>
      </c>
      <c r="E347" s="469"/>
      <c r="F347" s="152"/>
      <c r="G347" s="677"/>
      <c r="H347" s="420"/>
      <c r="I347" s="420"/>
      <c r="J347" s="753">
        <f t="shared" si="82"/>
      </c>
      <c r="K347" s="146"/>
      <c r="N347" s="111"/>
      <c r="O347" s="111"/>
      <c r="P347" s="119"/>
      <c r="S347" s="111"/>
      <c r="T347" s="111"/>
      <c r="V347" s="111"/>
      <c r="W347" s="111"/>
    </row>
    <row r="348" spans="1:23" ht="15.75">
      <c r="A348" s="180">
        <v>60</v>
      </c>
      <c r="B348" s="7"/>
      <c r="C348" s="48">
        <v>3081</v>
      </c>
      <c r="D348" s="49" t="s">
        <v>194</v>
      </c>
      <c r="E348" s="469"/>
      <c r="F348" s="152"/>
      <c r="G348" s="677"/>
      <c r="H348" s="420"/>
      <c r="I348" s="420"/>
      <c r="J348" s="753">
        <f t="shared" si="82"/>
      </c>
      <c r="K348" s="146"/>
      <c r="N348" s="111"/>
      <c r="O348" s="111"/>
      <c r="P348" s="119"/>
      <c r="S348" s="111"/>
      <c r="T348" s="111"/>
      <c r="V348" s="111"/>
      <c r="W348" s="111"/>
    </row>
    <row r="349" spans="1:23" ht="15.75">
      <c r="A349" s="180"/>
      <c r="B349" s="7"/>
      <c r="C349" s="8" t="s">
        <v>74</v>
      </c>
      <c r="D349" s="10" t="s">
        <v>195</v>
      </c>
      <c r="E349" s="469"/>
      <c r="F349" s="152"/>
      <c r="G349" s="677"/>
      <c r="H349" s="420"/>
      <c r="I349" s="420"/>
      <c r="J349" s="753">
        <f t="shared" si="82"/>
      </c>
      <c r="K349" s="146"/>
      <c r="N349" s="111"/>
      <c r="O349" s="111"/>
      <c r="P349" s="119"/>
      <c r="S349" s="111"/>
      <c r="T349" s="111"/>
      <c r="V349" s="111"/>
      <c r="W349" s="111"/>
    </row>
    <row r="350" spans="1:23" ht="15.75">
      <c r="A350" s="180">
        <v>65</v>
      </c>
      <c r="B350" s="7"/>
      <c r="C350" s="14">
        <v>3083</v>
      </c>
      <c r="D350" s="13" t="s">
        <v>196</v>
      </c>
      <c r="E350" s="469"/>
      <c r="F350" s="152"/>
      <c r="G350" s="677"/>
      <c r="H350" s="420"/>
      <c r="I350" s="420"/>
      <c r="J350" s="753">
        <f t="shared" si="82"/>
      </c>
      <c r="K350" s="146"/>
      <c r="N350" s="111"/>
      <c r="O350" s="111"/>
      <c r="P350" s="119"/>
      <c r="S350" s="111"/>
      <c r="T350" s="111"/>
      <c r="V350" s="111"/>
      <c r="W350" s="111"/>
    </row>
    <row r="351" spans="1:25" s="149" customFormat="1" ht="15.75">
      <c r="A351" s="244">
        <v>70</v>
      </c>
      <c r="B351" s="11">
        <v>3100</v>
      </c>
      <c r="C351" s="856" t="s">
        <v>616</v>
      </c>
      <c r="D351" s="856"/>
      <c r="E351" s="787">
        <f>SUM(E352:E360)</f>
        <v>0</v>
      </c>
      <c r="F351" s="477">
        <f>SUM(F352:F360)</f>
        <v>0</v>
      </c>
      <c r="G351" s="304">
        <f>SUM(G352:G360)</f>
        <v>0</v>
      </c>
      <c r="H351" s="304">
        <f>SUM(H352:H360)</f>
        <v>0</v>
      </c>
      <c r="I351" s="304">
        <f>SUM(I352:I360)</f>
        <v>0</v>
      </c>
      <c r="J351" s="753">
        <f t="shared" si="82"/>
      </c>
      <c r="K351" s="146"/>
      <c r="P351" s="119"/>
      <c r="Y351" s="111"/>
    </row>
    <row r="352" spans="1:23" ht="15.75">
      <c r="A352" s="305">
        <v>75</v>
      </c>
      <c r="B352" s="7"/>
      <c r="C352" s="18">
        <v>3110</v>
      </c>
      <c r="D352" s="21" t="s">
        <v>0</v>
      </c>
      <c r="E352" s="469"/>
      <c r="F352" s="152"/>
      <c r="G352" s="677"/>
      <c r="H352" s="420"/>
      <c r="I352" s="420"/>
      <c r="J352" s="753">
        <f t="shared" si="82"/>
      </c>
      <c r="K352" s="146"/>
      <c r="N352" s="111"/>
      <c r="O352" s="111"/>
      <c r="P352" s="119"/>
      <c r="S352" s="111"/>
      <c r="T352" s="111"/>
      <c r="V352" s="111"/>
      <c r="W352" s="111"/>
    </row>
    <row r="353" spans="1:25" ht="31.5">
      <c r="A353" s="165">
        <v>80</v>
      </c>
      <c r="B353" s="76"/>
      <c r="C353" s="48">
        <v>3111</v>
      </c>
      <c r="D353" s="77" t="s">
        <v>1</v>
      </c>
      <c r="E353" s="469"/>
      <c r="F353" s="152"/>
      <c r="G353" s="677"/>
      <c r="H353" s="420"/>
      <c r="I353" s="420"/>
      <c r="J353" s="753">
        <f t="shared" si="82"/>
      </c>
      <c r="K353" s="146"/>
      <c r="N353" s="111"/>
      <c r="O353" s="111"/>
      <c r="P353" s="119"/>
      <c r="S353" s="111"/>
      <c r="T353" s="111"/>
      <c r="V353" s="111"/>
      <c r="W353" s="111"/>
      <c r="Y353" s="149"/>
    </row>
    <row r="354" spans="1:23" ht="31.5">
      <c r="A354" s="165">
        <v>85</v>
      </c>
      <c r="B354" s="76"/>
      <c r="C354" s="8">
        <v>3112</v>
      </c>
      <c r="D354" s="43" t="s">
        <v>2</v>
      </c>
      <c r="E354" s="450"/>
      <c r="F354" s="452"/>
      <c r="G354" s="147"/>
      <c r="H354" s="157"/>
      <c r="I354" s="157"/>
      <c r="J354" s="753">
        <f t="shared" si="82"/>
      </c>
      <c r="K354" s="146"/>
      <c r="N354" s="111"/>
      <c r="O354" s="111"/>
      <c r="P354" s="119"/>
      <c r="S354" s="111"/>
      <c r="T354" s="111"/>
      <c r="V354" s="111"/>
      <c r="W354" s="111"/>
    </row>
    <row r="355" spans="1:23" ht="31.5">
      <c r="A355" s="165">
        <v>90</v>
      </c>
      <c r="B355" s="76"/>
      <c r="C355" s="8">
        <v>3113</v>
      </c>
      <c r="D355" s="43" t="s">
        <v>3</v>
      </c>
      <c r="E355" s="450"/>
      <c r="F355" s="452"/>
      <c r="G355" s="147"/>
      <c r="H355" s="157"/>
      <c r="I355" s="157"/>
      <c r="J355" s="753">
        <f t="shared" si="82"/>
      </c>
      <c r="K355" s="146"/>
      <c r="N355" s="111"/>
      <c r="O355" s="111"/>
      <c r="P355" s="119"/>
      <c r="S355" s="111"/>
      <c r="T355" s="111"/>
      <c r="V355" s="111"/>
      <c r="W355" s="111"/>
    </row>
    <row r="356" spans="1:23" ht="31.5">
      <c r="A356" s="165">
        <v>91</v>
      </c>
      <c r="B356" s="76"/>
      <c r="C356" s="8">
        <v>3118</v>
      </c>
      <c r="D356" s="78" t="s">
        <v>181</v>
      </c>
      <c r="E356" s="450"/>
      <c r="F356" s="478"/>
      <c r="G356" s="306"/>
      <c r="H356" s="814"/>
      <c r="I356" s="814"/>
      <c r="J356" s="753">
        <f t="shared" si="82"/>
      </c>
      <c r="K356" s="146"/>
      <c r="N356" s="111"/>
      <c r="O356" s="111"/>
      <c r="P356" s="119"/>
      <c r="S356" s="111"/>
      <c r="T356" s="111"/>
      <c r="V356" s="111"/>
      <c r="W356" s="111"/>
    </row>
    <row r="357" spans="1:23" ht="31.5">
      <c r="A357" s="165"/>
      <c r="B357" s="76"/>
      <c r="C357" s="8">
        <v>3128</v>
      </c>
      <c r="D357" s="78" t="s">
        <v>4</v>
      </c>
      <c r="E357" s="481"/>
      <c r="F357" s="478"/>
      <c r="G357" s="306"/>
      <c r="H357" s="814"/>
      <c r="I357" s="814"/>
      <c r="J357" s="753">
        <f t="shared" si="82"/>
      </c>
      <c r="K357" s="146"/>
      <c r="N357" s="111"/>
      <c r="O357" s="111"/>
      <c r="P357" s="119"/>
      <c r="S357" s="111"/>
      <c r="T357" s="111"/>
      <c r="V357" s="111"/>
      <c r="W357" s="111"/>
    </row>
    <row r="358" spans="1:23" ht="31.5">
      <c r="A358" s="165">
        <v>100</v>
      </c>
      <c r="B358" s="7"/>
      <c r="C358" s="8">
        <v>3120</v>
      </c>
      <c r="D358" s="37" t="s">
        <v>5</v>
      </c>
      <c r="E358" s="481"/>
      <c r="F358" s="478"/>
      <c r="G358" s="306"/>
      <c r="H358" s="814"/>
      <c r="I358" s="814"/>
      <c r="J358" s="753">
        <f t="shared" si="82"/>
      </c>
      <c r="K358" s="146"/>
      <c r="N358" s="111"/>
      <c r="O358" s="111"/>
      <c r="P358" s="119"/>
      <c r="S358" s="111"/>
      <c r="T358" s="111"/>
      <c r="V358" s="111"/>
      <c r="W358" s="111"/>
    </row>
    <row r="359" spans="1:23" ht="31.5">
      <c r="A359" s="165">
        <v>105</v>
      </c>
      <c r="B359" s="7"/>
      <c r="C359" s="8">
        <v>3130</v>
      </c>
      <c r="D359" s="37" t="s">
        <v>6</v>
      </c>
      <c r="E359" s="481"/>
      <c r="F359" s="478"/>
      <c r="G359" s="306"/>
      <c r="H359" s="814"/>
      <c r="I359" s="814"/>
      <c r="J359" s="753">
        <f t="shared" si="82"/>
      </c>
      <c r="K359" s="146"/>
      <c r="N359" s="111"/>
      <c r="O359" s="111"/>
      <c r="P359" s="119"/>
      <c r="S359" s="111"/>
      <c r="T359" s="111"/>
      <c r="V359" s="111"/>
      <c r="W359" s="111"/>
    </row>
    <row r="360" spans="1:23" ht="31.5">
      <c r="A360" s="165">
        <v>110</v>
      </c>
      <c r="B360" s="7"/>
      <c r="C360" s="14">
        <v>3140</v>
      </c>
      <c r="D360" s="79" t="s">
        <v>7</v>
      </c>
      <c r="E360" s="481"/>
      <c r="F360" s="478"/>
      <c r="G360" s="306"/>
      <c r="H360" s="814"/>
      <c r="I360" s="814"/>
      <c r="J360" s="753">
        <f t="shared" si="82"/>
      </c>
      <c r="K360" s="146"/>
      <c r="N360" s="111"/>
      <c r="O360" s="111"/>
      <c r="P360" s="119"/>
      <c r="S360" s="111"/>
      <c r="T360" s="111"/>
      <c r="V360" s="111"/>
      <c r="W360" s="111"/>
    </row>
    <row r="361" spans="1:25" s="149" customFormat="1" ht="32.25" customHeight="1">
      <c r="A361" s="164">
        <v>115</v>
      </c>
      <c r="B361" s="11">
        <v>3200</v>
      </c>
      <c r="C361" s="850" t="s">
        <v>8</v>
      </c>
      <c r="D361" s="846"/>
      <c r="E361" s="787">
        <f>SUM(E362:E365)</f>
        <v>0</v>
      </c>
      <c r="F361" s="477">
        <f>SUM(F362:F365)</f>
        <v>0</v>
      </c>
      <c r="G361" s="304">
        <f>SUM(G362:G365)</f>
        <v>0</v>
      </c>
      <c r="H361" s="304">
        <f>SUM(H362:H365)</f>
        <v>0</v>
      </c>
      <c r="I361" s="304">
        <f>SUM(I362:I365)</f>
        <v>0</v>
      </c>
      <c r="J361" s="753">
        <f t="shared" si="82"/>
      </c>
      <c r="K361" s="146"/>
      <c r="P361" s="119"/>
      <c r="Y361" s="111"/>
    </row>
    <row r="362" spans="1:23" ht="31.5">
      <c r="A362" s="164">
        <v>120</v>
      </c>
      <c r="B362" s="7"/>
      <c r="C362" s="18">
        <v>3210</v>
      </c>
      <c r="D362" s="21" t="s">
        <v>198</v>
      </c>
      <c r="E362" s="469"/>
      <c r="F362" s="152"/>
      <c r="G362" s="677"/>
      <c r="H362" s="420"/>
      <c r="I362" s="420"/>
      <c r="J362" s="753">
        <f t="shared" si="82"/>
      </c>
      <c r="K362" s="146"/>
      <c r="N362" s="111"/>
      <c r="O362" s="111"/>
      <c r="P362" s="119"/>
      <c r="S362" s="111"/>
      <c r="T362" s="111"/>
      <c r="V362" s="111"/>
      <c r="W362" s="111"/>
    </row>
    <row r="363" spans="1:25" ht="31.5">
      <c r="A363" s="165">
        <v>125</v>
      </c>
      <c r="B363" s="15"/>
      <c r="C363" s="53">
        <v>3220</v>
      </c>
      <c r="D363" s="55" t="s">
        <v>197</v>
      </c>
      <c r="E363" s="469"/>
      <c r="F363" s="152"/>
      <c r="G363" s="677"/>
      <c r="H363" s="420"/>
      <c r="I363" s="420"/>
      <c r="J363" s="753">
        <f t="shared" si="82"/>
      </c>
      <c r="K363" s="146"/>
      <c r="N363" s="111"/>
      <c r="O363" s="111"/>
      <c r="P363" s="119"/>
      <c r="S363" s="111"/>
      <c r="T363" s="111"/>
      <c r="V363" s="111"/>
      <c r="W363" s="111"/>
      <c r="Y363" s="149"/>
    </row>
    <row r="364" spans="1:23" ht="31.5">
      <c r="A364" s="165">
        <v>130</v>
      </c>
      <c r="B364" s="7"/>
      <c r="C364" s="8">
        <v>3230</v>
      </c>
      <c r="D364" s="43" t="s">
        <v>9</v>
      </c>
      <c r="E364" s="469"/>
      <c r="F364" s="152"/>
      <c r="G364" s="677"/>
      <c r="H364" s="420"/>
      <c r="I364" s="420"/>
      <c r="J364" s="753">
        <f t="shared" si="82"/>
      </c>
      <c r="K364" s="146"/>
      <c r="N364" s="111"/>
      <c r="O364" s="111"/>
      <c r="P364" s="119"/>
      <c r="S364" s="111"/>
      <c r="T364" s="111"/>
      <c r="V364" s="111"/>
      <c r="W364" s="111"/>
    </row>
    <row r="365" spans="1:23" ht="32.25" thickBot="1">
      <c r="A365" s="180">
        <v>135</v>
      </c>
      <c r="B365" s="7"/>
      <c r="C365" s="14">
        <v>3240</v>
      </c>
      <c r="D365" s="31" t="s">
        <v>10</v>
      </c>
      <c r="E365" s="791"/>
      <c r="F365" s="152"/>
      <c r="G365" s="677"/>
      <c r="H365" s="420"/>
      <c r="I365" s="420"/>
      <c r="J365" s="753">
        <f t="shared" si="82"/>
      </c>
      <c r="K365" s="146"/>
      <c r="N365" s="111"/>
      <c r="O365" s="111"/>
      <c r="P365" s="119"/>
      <c r="S365" s="111"/>
      <c r="T365" s="111"/>
      <c r="V365" s="111"/>
      <c r="W365" s="111"/>
    </row>
    <row r="366" spans="1:23" ht="16.5" thickBot="1">
      <c r="A366" s="180">
        <v>140</v>
      </c>
      <c r="B366" s="39"/>
      <c r="C366" s="40" t="s">
        <v>490</v>
      </c>
      <c r="D366" s="80" t="s">
        <v>11</v>
      </c>
      <c r="E366" s="679">
        <f>SUM(E337,E351,E361)</f>
        <v>0</v>
      </c>
      <c r="F366" s="679">
        <f>SUM(F337,F351,F361)</f>
        <v>0</v>
      </c>
      <c r="G366" s="679">
        <f>SUM(G337,G351,G361)</f>
        <v>0</v>
      </c>
      <c r="H366" s="679">
        <f>SUM(H337,H351,H361)</f>
        <v>0</v>
      </c>
      <c r="I366" s="679">
        <f>SUM(I337,I351,I361)</f>
        <v>0</v>
      </c>
      <c r="J366" s="753">
        <v>1</v>
      </c>
      <c r="N366" s="111"/>
      <c r="O366" s="111"/>
      <c r="P366" s="119"/>
      <c r="S366" s="111"/>
      <c r="T366" s="111"/>
      <c r="V366" s="111"/>
      <c r="W366" s="111"/>
    </row>
    <row r="367" spans="1:23" ht="32.25" thickBot="1">
      <c r="A367" s="180">
        <v>141</v>
      </c>
      <c r="B367" s="81" t="s">
        <v>342</v>
      </c>
      <c r="C367" s="82" t="s">
        <v>353</v>
      </c>
      <c r="D367" s="83" t="s">
        <v>12</v>
      </c>
      <c r="E367" s="788"/>
      <c r="F367" s="789"/>
      <c r="G367" s="789"/>
      <c r="H367" s="815"/>
      <c r="I367" s="815"/>
      <c r="J367" s="753">
        <v>1</v>
      </c>
      <c r="N367" s="111"/>
      <c r="O367" s="111"/>
      <c r="P367" s="119"/>
      <c r="S367" s="111"/>
      <c r="T367" s="111"/>
      <c r="V367" s="111"/>
      <c r="W367" s="111"/>
    </row>
    <row r="368" spans="1:23" ht="16.5" thickBot="1">
      <c r="A368" s="180">
        <v>142</v>
      </c>
      <c r="B368" s="84"/>
      <c r="C368" s="85"/>
      <c r="D368" s="308" t="s">
        <v>13</v>
      </c>
      <c r="E368" s="790"/>
      <c r="F368" s="680"/>
      <c r="G368" s="680"/>
      <c r="H368" s="680"/>
      <c r="I368" s="680"/>
      <c r="J368" s="753">
        <v>1</v>
      </c>
      <c r="N368" s="111"/>
      <c r="O368" s="111"/>
      <c r="P368" s="119"/>
      <c r="S368" s="111"/>
      <c r="T368" s="111"/>
      <c r="V368" s="111"/>
      <c r="W368" s="111"/>
    </row>
    <row r="369" spans="1:25" s="149" customFormat="1" ht="32.25" customHeight="1">
      <c r="A369" s="244">
        <v>145</v>
      </c>
      <c r="B369" s="11">
        <v>6000</v>
      </c>
      <c r="C369" s="870" t="s">
        <v>14</v>
      </c>
      <c r="D369" s="859"/>
      <c r="E369" s="787">
        <f>+E370+E371</f>
        <v>0</v>
      </c>
      <c r="F369" s="477">
        <f>+F370+F371</f>
        <v>0</v>
      </c>
      <c r="G369" s="304">
        <f>+G370+G371</f>
        <v>0</v>
      </c>
      <c r="H369" s="304">
        <f>+H370+H371</f>
        <v>0</v>
      </c>
      <c r="I369" s="304">
        <f>+I370+I371</f>
        <v>0</v>
      </c>
      <c r="J369" s="753">
        <f t="shared" si="82"/>
      </c>
      <c r="K369" s="146"/>
      <c r="P369" s="119"/>
      <c r="Y369" s="111"/>
    </row>
    <row r="370" spans="1:23" ht="15.75">
      <c r="A370" s="180">
        <v>150</v>
      </c>
      <c r="B370" s="12"/>
      <c r="C370" s="18">
        <v>6001</v>
      </c>
      <c r="D370" s="9" t="s">
        <v>182</v>
      </c>
      <c r="E370" s="469"/>
      <c r="F370" s="152"/>
      <c r="G370" s="677"/>
      <c r="H370" s="420"/>
      <c r="I370" s="420"/>
      <c r="J370" s="753">
        <f t="shared" si="82"/>
      </c>
      <c r="K370" s="146"/>
      <c r="N370" s="111"/>
      <c r="O370" s="111"/>
      <c r="P370" s="119"/>
      <c r="S370" s="111"/>
      <c r="T370" s="111"/>
      <c r="V370" s="111"/>
      <c r="W370" s="111"/>
    </row>
    <row r="371" spans="1:25" ht="15.75">
      <c r="A371" s="180">
        <v>155</v>
      </c>
      <c r="B371" s="12"/>
      <c r="C371" s="14">
        <v>6002</v>
      </c>
      <c r="D371" s="20" t="s">
        <v>183</v>
      </c>
      <c r="E371" s="469"/>
      <c r="F371" s="152"/>
      <c r="G371" s="677"/>
      <c r="H371" s="420"/>
      <c r="I371" s="420"/>
      <c r="J371" s="753">
        <f t="shared" si="82"/>
      </c>
      <c r="K371" s="146"/>
      <c r="N371" s="111"/>
      <c r="O371" s="111"/>
      <c r="P371" s="119"/>
      <c r="S371" s="111"/>
      <c r="T371" s="111"/>
      <c r="V371" s="111"/>
      <c r="W371" s="111"/>
      <c r="Y371" s="149"/>
    </row>
    <row r="372" spans="1:25" s="149" customFormat="1" ht="15.75">
      <c r="A372" s="244">
        <v>160</v>
      </c>
      <c r="B372" s="11">
        <v>6100</v>
      </c>
      <c r="C372" s="847" t="s">
        <v>199</v>
      </c>
      <c r="D372" s="847"/>
      <c r="E372" s="787">
        <f>SUM(E373:E376)</f>
        <v>0</v>
      </c>
      <c r="F372" s="477">
        <f>SUM(F373:F376)</f>
        <v>0</v>
      </c>
      <c r="G372" s="304">
        <f>SUM(G373:G376)</f>
        <v>0</v>
      </c>
      <c r="H372" s="304">
        <f>SUM(H373:H376)</f>
        <v>0</v>
      </c>
      <c r="I372" s="304">
        <f>SUM(I373:I376)</f>
        <v>0</v>
      </c>
      <c r="J372" s="753">
        <f t="shared" si="82"/>
      </c>
      <c r="K372" s="146"/>
      <c r="P372" s="119"/>
      <c r="Y372" s="111"/>
    </row>
    <row r="373" spans="1:23" ht="15.75">
      <c r="A373" s="180">
        <v>165</v>
      </c>
      <c r="B373" s="12"/>
      <c r="C373" s="18">
        <v>6101</v>
      </c>
      <c r="D373" s="9" t="s">
        <v>75</v>
      </c>
      <c r="E373" s="450"/>
      <c r="F373" s="452"/>
      <c r="G373" s="147"/>
      <c r="H373" s="157"/>
      <c r="I373" s="157"/>
      <c r="J373" s="753">
        <f t="shared" si="82"/>
      </c>
      <c r="K373" s="146"/>
      <c r="N373" s="111"/>
      <c r="O373" s="111"/>
      <c r="P373" s="119"/>
      <c r="S373" s="111"/>
      <c r="T373" s="111"/>
      <c r="V373" s="111"/>
      <c r="W373" s="111"/>
    </row>
    <row r="374" spans="1:25" ht="15.75">
      <c r="A374" s="180">
        <v>170</v>
      </c>
      <c r="B374" s="12"/>
      <c r="C374" s="8">
        <v>6102</v>
      </c>
      <c r="D374" s="19" t="s">
        <v>76</v>
      </c>
      <c r="E374" s="450"/>
      <c r="F374" s="452"/>
      <c r="G374" s="147"/>
      <c r="H374" s="157"/>
      <c r="I374" s="157"/>
      <c r="J374" s="753">
        <f t="shared" si="82"/>
      </c>
      <c r="K374" s="146"/>
      <c r="N374" s="111"/>
      <c r="O374" s="111"/>
      <c r="P374" s="119"/>
      <c r="S374" s="111"/>
      <c r="T374" s="111"/>
      <c r="V374" s="111"/>
      <c r="W374" s="111"/>
      <c r="Y374" s="149"/>
    </row>
    <row r="375" spans="1:23" ht="15.75">
      <c r="A375" s="180">
        <v>175</v>
      </c>
      <c r="B375" s="29"/>
      <c r="C375" s="8">
        <v>6105</v>
      </c>
      <c r="D375" s="19" t="s">
        <v>16</v>
      </c>
      <c r="E375" s="481"/>
      <c r="F375" s="478"/>
      <c r="G375" s="306"/>
      <c r="H375" s="814"/>
      <c r="I375" s="814"/>
      <c r="J375" s="753">
        <f t="shared" si="82"/>
      </c>
      <c r="K375" s="146"/>
      <c r="N375" s="111"/>
      <c r="O375" s="111"/>
      <c r="P375" s="119"/>
      <c r="S375" s="111"/>
      <c r="T375" s="111"/>
      <c r="V375" s="111"/>
      <c r="W375" s="111"/>
    </row>
    <row r="376" spans="1:23" ht="31.5">
      <c r="A376" s="180">
        <v>180</v>
      </c>
      <c r="B376" s="15"/>
      <c r="C376" s="14">
        <v>6109</v>
      </c>
      <c r="D376" s="20" t="s">
        <v>17</v>
      </c>
      <c r="E376" s="481"/>
      <c r="F376" s="478"/>
      <c r="G376" s="306"/>
      <c r="H376" s="814"/>
      <c r="I376" s="814"/>
      <c r="J376" s="753">
        <f t="shared" si="82"/>
      </c>
      <c r="K376" s="146"/>
      <c r="N376" s="111"/>
      <c r="O376" s="111"/>
      <c r="P376" s="119"/>
      <c r="S376" s="111"/>
      <c r="T376" s="111"/>
      <c r="V376" s="111"/>
      <c r="W376" s="111"/>
    </row>
    <row r="377" spans="1:25" s="149" customFormat="1" ht="32.25" customHeight="1">
      <c r="A377" s="164">
        <v>185</v>
      </c>
      <c r="B377" s="11">
        <v>6200</v>
      </c>
      <c r="C377" s="841" t="s">
        <v>20</v>
      </c>
      <c r="D377" s="842"/>
      <c r="E377" s="787">
        <f>+E378+E379</f>
        <v>0</v>
      </c>
      <c r="F377" s="477">
        <f>+F378+F379</f>
        <v>0</v>
      </c>
      <c r="G377" s="304">
        <f>+G378+G379</f>
        <v>0</v>
      </c>
      <c r="H377" s="304">
        <f>+H378+H379</f>
        <v>0</v>
      </c>
      <c r="I377" s="304">
        <f>+I378+I379</f>
        <v>0</v>
      </c>
      <c r="J377" s="753">
        <f t="shared" si="82"/>
      </c>
      <c r="K377" s="146"/>
      <c r="P377" s="119"/>
      <c r="Y377" s="111"/>
    </row>
    <row r="378" spans="1:23" ht="15.75">
      <c r="A378" s="165">
        <v>190</v>
      </c>
      <c r="B378" s="86"/>
      <c r="C378" s="18">
        <v>6201</v>
      </c>
      <c r="D378" s="729" t="s">
        <v>185</v>
      </c>
      <c r="E378" s="450"/>
      <c r="F378" s="452"/>
      <c r="G378" s="147"/>
      <c r="H378" s="157"/>
      <c r="I378" s="157"/>
      <c r="J378" s="753">
        <f t="shared" si="82"/>
      </c>
      <c r="K378" s="146"/>
      <c r="N378" s="111"/>
      <c r="O378" s="111"/>
      <c r="P378" s="119"/>
      <c r="S378" s="111"/>
      <c r="T378" s="111"/>
      <c r="V378" s="111"/>
      <c r="W378" s="111"/>
    </row>
    <row r="379" spans="1:25" ht="15.75">
      <c r="A379" s="165">
        <v>195</v>
      </c>
      <c r="B379" s="7"/>
      <c r="C379" s="14">
        <v>6202</v>
      </c>
      <c r="D379" s="730" t="s">
        <v>184</v>
      </c>
      <c r="E379" s="450"/>
      <c r="F379" s="452"/>
      <c r="G379" s="147"/>
      <c r="H379" s="157"/>
      <c r="I379" s="157"/>
      <c r="J379" s="753">
        <f t="shared" si="82"/>
      </c>
      <c r="K379" s="146"/>
      <c r="N379" s="111"/>
      <c r="O379" s="111"/>
      <c r="P379" s="119"/>
      <c r="S379" s="111"/>
      <c r="T379" s="111"/>
      <c r="V379" s="111"/>
      <c r="W379" s="111"/>
      <c r="Y379" s="149"/>
    </row>
    <row r="380" spans="1:25" s="149" customFormat="1" ht="21.75" customHeight="1">
      <c r="A380" s="164">
        <v>200</v>
      </c>
      <c r="B380" s="11">
        <v>6300</v>
      </c>
      <c r="C380" s="841" t="s">
        <v>21</v>
      </c>
      <c r="D380" s="842"/>
      <c r="E380" s="787">
        <f>+E381+E382</f>
        <v>0</v>
      </c>
      <c r="F380" s="477">
        <f>+F381+F382</f>
        <v>0</v>
      </c>
      <c r="G380" s="304">
        <f>+G381+G382</f>
        <v>0</v>
      </c>
      <c r="H380" s="304">
        <f>+H381+H382</f>
        <v>0</v>
      </c>
      <c r="I380" s="304">
        <f>+I381+I382</f>
        <v>0</v>
      </c>
      <c r="J380" s="753">
        <f t="shared" si="82"/>
      </c>
      <c r="K380" s="146"/>
      <c r="P380" s="119"/>
      <c r="Y380" s="111"/>
    </row>
    <row r="381" spans="1:23" ht="18.75" customHeight="1">
      <c r="A381" s="165">
        <v>205</v>
      </c>
      <c r="B381" s="7"/>
      <c r="C381" s="18">
        <v>6301</v>
      </c>
      <c r="D381" s="729" t="s">
        <v>185</v>
      </c>
      <c r="E381" s="469"/>
      <c r="F381" s="152"/>
      <c r="G381" s="677"/>
      <c r="H381" s="420"/>
      <c r="I381" s="420"/>
      <c r="J381" s="753">
        <f t="shared" si="82"/>
      </c>
      <c r="K381" s="146"/>
      <c r="N381" s="111"/>
      <c r="O381" s="111"/>
      <c r="P381" s="119"/>
      <c r="S381" s="111"/>
      <c r="T381" s="111"/>
      <c r="V381" s="111"/>
      <c r="W381" s="111"/>
    </row>
    <row r="382" spans="1:25" ht="20.25" customHeight="1">
      <c r="A382" s="180">
        <v>206</v>
      </c>
      <c r="B382" s="7"/>
      <c r="C382" s="14">
        <v>6302</v>
      </c>
      <c r="D382" s="730" t="s">
        <v>184</v>
      </c>
      <c r="E382" s="469"/>
      <c r="F382" s="152"/>
      <c r="G382" s="677"/>
      <c r="H382" s="420"/>
      <c r="I382" s="420"/>
      <c r="J382" s="753">
        <f t="shared" si="82"/>
      </c>
      <c r="K382" s="146"/>
      <c r="N382" s="111"/>
      <c r="O382" s="111"/>
      <c r="P382" s="119"/>
      <c r="S382" s="111"/>
      <c r="T382" s="111"/>
      <c r="V382" s="111"/>
      <c r="W382" s="111"/>
      <c r="Y382" s="149"/>
    </row>
    <row r="383" spans="1:25" s="309" customFormat="1" ht="30.75" customHeight="1">
      <c r="A383" s="168">
        <v>210</v>
      </c>
      <c r="B383" s="11">
        <v>6400</v>
      </c>
      <c r="C383" s="871" t="s">
        <v>22</v>
      </c>
      <c r="D383" s="871"/>
      <c r="E383" s="787">
        <f>+E384+E385</f>
        <v>0</v>
      </c>
      <c r="F383" s="477">
        <f>+F384+F385</f>
        <v>0</v>
      </c>
      <c r="G383" s="304">
        <f>+G384+G385</f>
        <v>0</v>
      </c>
      <c r="H383" s="304">
        <f>+H384+H385</f>
        <v>0</v>
      </c>
      <c r="I383" s="304">
        <f>+I384+I385</f>
        <v>0</v>
      </c>
      <c r="J383" s="753">
        <f t="shared" si="82"/>
      </c>
      <c r="K383" s="146"/>
      <c r="L383" s="170"/>
      <c r="M383" s="170"/>
      <c r="P383" s="119"/>
      <c r="Y383" s="111"/>
    </row>
    <row r="384" spans="1:25" s="178" customFormat="1" ht="15.75">
      <c r="A384" s="171">
        <v>211</v>
      </c>
      <c r="B384" s="15"/>
      <c r="C384" s="87">
        <v>6401</v>
      </c>
      <c r="D384" s="731" t="s">
        <v>185</v>
      </c>
      <c r="E384" s="450"/>
      <c r="F384" s="452"/>
      <c r="G384" s="147"/>
      <c r="H384" s="157"/>
      <c r="I384" s="157"/>
      <c r="J384" s="753">
        <f t="shared" si="82"/>
      </c>
      <c r="K384" s="146"/>
      <c r="L384" s="173"/>
      <c r="P384" s="119"/>
      <c r="Y384" s="111"/>
    </row>
    <row r="385" spans="1:25" s="178" customFormat="1" ht="15.75">
      <c r="A385" s="171">
        <v>212</v>
      </c>
      <c r="B385" s="15"/>
      <c r="C385" s="88">
        <v>6402</v>
      </c>
      <c r="D385" s="732" t="s">
        <v>184</v>
      </c>
      <c r="E385" s="450"/>
      <c r="F385" s="452"/>
      <c r="G385" s="147"/>
      <c r="H385" s="157"/>
      <c r="I385" s="157"/>
      <c r="J385" s="753">
        <f t="shared" si="82"/>
      </c>
      <c r="K385" s="146"/>
      <c r="L385" s="173"/>
      <c r="P385" s="119"/>
      <c r="Y385" s="309"/>
    </row>
    <row r="386" spans="1:25" s="309" customFormat="1" ht="15.75">
      <c r="A386" s="310">
        <v>213</v>
      </c>
      <c r="B386" s="11">
        <v>6500</v>
      </c>
      <c r="C386" s="89" t="s">
        <v>23</v>
      </c>
      <c r="D386" s="90"/>
      <c r="E386" s="453"/>
      <c r="F386" s="456"/>
      <c r="G386" s="160"/>
      <c r="H386" s="816"/>
      <c r="I386" s="816"/>
      <c r="J386" s="753">
        <f t="shared" si="82"/>
      </c>
      <c r="K386" s="146"/>
      <c r="L386" s="170"/>
      <c r="M386" s="170"/>
      <c r="P386" s="119"/>
      <c r="Y386" s="178"/>
    </row>
    <row r="387" spans="1:25" s="149" customFormat="1" ht="21.75" customHeight="1">
      <c r="A387" s="164">
        <v>215</v>
      </c>
      <c r="B387" s="11">
        <v>6600</v>
      </c>
      <c r="C387" s="844" t="s">
        <v>24</v>
      </c>
      <c r="D387" s="860"/>
      <c r="E387" s="787">
        <f>+E388+E389</f>
        <v>0</v>
      </c>
      <c r="F387" s="477">
        <f>+F388+F389</f>
        <v>0</v>
      </c>
      <c r="G387" s="304">
        <f>+G388+G389</f>
        <v>0</v>
      </c>
      <c r="H387" s="304">
        <f>+H388+H389</f>
        <v>0</v>
      </c>
      <c r="I387" s="304">
        <f>+I388+I389</f>
        <v>0</v>
      </c>
      <c r="J387" s="753">
        <f t="shared" si="82"/>
      </c>
      <c r="K387" s="146"/>
      <c r="P387" s="119"/>
      <c r="Y387" s="178"/>
    </row>
    <row r="388" spans="1:25" ht="31.5">
      <c r="A388" s="167">
        <v>220</v>
      </c>
      <c r="B388" s="7"/>
      <c r="C388" s="18">
        <v>6601</v>
      </c>
      <c r="D388" s="9" t="s">
        <v>25</v>
      </c>
      <c r="E388" s="469"/>
      <c r="F388" s="152"/>
      <c r="G388" s="677"/>
      <c r="H388" s="420"/>
      <c r="I388" s="420"/>
      <c r="J388" s="753">
        <f t="shared" si="82"/>
      </c>
      <c r="K388" s="146"/>
      <c r="N388" s="111"/>
      <c r="O388" s="111"/>
      <c r="P388" s="119"/>
      <c r="S388" s="111"/>
      <c r="T388" s="111"/>
      <c r="V388" s="111"/>
      <c r="W388" s="111"/>
      <c r="Y388" s="309"/>
    </row>
    <row r="389" spans="1:25" ht="31.5">
      <c r="A389" s="165">
        <v>225</v>
      </c>
      <c r="B389" s="7"/>
      <c r="C389" s="14">
        <v>6602</v>
      </c>
      <c r="D389" s="20" t="s">
        <v>26</v>
      </c>
      <c r="E389" s="469"/>
      <c r="F389" s="152"/>
      <c r="G389" s="677"/>
      <c r="H389" s="420"/>
      <c r="I389" s="420"/>
      <c r="J389" s="753">
        <f t="shared" si="82"/>
      </c>
      <c r="K389" s="146"/>
      <c r="N389" s="111"/>
      <c r="O389" s="111"/>
      <c r="P389" s="119"/>
      <c r="S389" s="111"/>
      <c r="T389" s="111"/>
      <c r="V389" s="111"/>
      <c r="W389" s="111"/>
      <c r="Y389" s="149"/>
    </row>
    <row r="390" spans="1:25" s="149" customFormat="1" ht="21.75" customHeight="1">
      <c r="A390" s="164">
        <v>215</v>
      </c>
      <c r="B390" s="11">
        <v>6700</v>
      </c>
      <c r="C390" s="844" t="s">
        <v>77</v>
      </c>
      <c r="D390" s="860"/>
      <c r="E390" s="787">
        <f>+E391+E392</f>
        <v>0</v>
      </c>
      <c r="F390" s="477">
        <f>+F391+F392</f>
        <v>0</v>
      </c>
      <c r="G390" s="304">
        <f>+G391+G392</f>
        <v>0</v>
      </c>
      <c r="H390" s="304">
        <f>+H391+H392</f>
        <v>0</v>
      </c>
      <c r="I390" s="304">
        <f>+I391+I392</f>
        <v>0</v>
      </c>
      <c r="J390" s="753">
        <f t="shared" si="82"/>
      </c>
      <c r="K390" s="146"/>
      <c r="P390" s="119"/>
      <c r="Y390" s="111"/>
    </row>
    <row r="391" spans="1:23" ht="15.75">
      <c r="A391" s="167">
        <v>220</v>
      </c>
      <c r="B391" s="7"/>
      <c r="C391" s="18">
        <v>6701</v>
      </c>
      <c r="D391" s="9" t="s">
        <v>78</v>
      </c>
      <c r="E391" s="450"/>
      <c r="F391" s="452"/>
      <c r="G391" s="147"/>
      <c r="H391" s="157"/>
      <c r="I391" s="157"/>
      <c r="J391" s="753">
        <f t="shared" si="82"/>
      </c>
      <c r="K391" s="146"/>
      <c r="N391" s="111"/>
      <c r="O391" s="111"/>
      <c r="P391" s="119"/>
      <c r="S391" s="111"/>
      <c r="T391" s="111"/>
      <c r="V391" s="111"/>
      <c r="W391" s="111"/>
    </row>
    <row r="392" spans="1:25" ht="15.75">
      <c r="A392" s="165">
        <v>225</v>
      </c>
      <c r="B392" s="7"/>
      <c r="C392" s="14">
        <v>6702</v>
      </c>
      <c r="D392" s="20" t="s">
        <v>79</v>
      </c>
      <c r="E392" s="450"/>
      <c r="F392" s="452"/>
      <c r="G392" s="147"/>
      <c r="H392" s="157"/>
      <c r="I392" s="157"/>
      <c r="J392" s="753">
        <f t="shared" si="82"/>
      </c>
      <c r="K392" s="146"/>
      <c r="N392" s="111"/>
      <c r="O392" s="111"/>
      <c r="P392" s="119"/>
      <c r="S392" s="111"/>
      <c r="T392" s="111"/>
      <c r="V392" s="111"/>
      <c r="W392" s="111"/>
      <c r="Y392" s="149"/>
    </row>
    <row r="393" spans="1:23" ht="15.75">
      <c r="A393" s="165">
        <v>226</v>
      </c>
      <c r="B393" s="7"/>
      <c r="C393" s="91"/>
      <c r="D393" s="92" t="s">
        <v>80</v>
      </c>
      <c r="E393" s="483"/>
      <c r="F393" s="482"/>
      <c r="G393" s="311"/>
      <c r="H393" s="817"/>
      <c r="I393" s="817"/>
      <c r="J393" s="753">
        <f t="shared" si="82"/>
      </c>
      <c r="K393" s="146"/>
      <c r="N393" s="111"/>
      <c r="O393" s="111"/>
      <c r="P393" s="119"/>
      <c r="S393" s="111"/>
      <c r="T393" s="111"/>
      <c r="V393" s="111"/>
      <c r="W393" s="111"/>
    </row>
    <row r="394" spans="1:25" s="149" customFormat="1" ht="22.5" customHeight="1">
      <c r="A394" s="164">
        <v>230</v>
      </c>
      <c r="B394" s="11">
        <v>6900</v>
      </c>
      <c r="C394" s="844" t="s">
        <v>174</v>
      </c>
      <c r="D394" s="860"/>
      <c r="E394" s="787">
        <f>SUM(E395:E400)</f>
        <v>0</v>
      </c>
      <c r="F394" s="477">
        <f>SUM(F395:F400)</f>
        <v>0</v>
      </c>
      <c r="G394" s="304">
        <f>SUM(G395:G400)</f>
        <v>0</v>
      </c>
      <c r="H394" s="304">
        <f>SUM(H395:H400)</f>
        <v>0</v>
      </c>
      <c r="I394" s="304">
        <f>SUM(I395:I400)</f>
        <v>0</v>
      </c>
      <c r="J394" s="753">
        <f t="shared" si="82"/>
      </c>
      <c r="K394" s="146"/>
      <c r="P394" s="119"/>
      <c r="Y394" s="111"/>
    </row>
    <row r="395" spans="1:23" ht="15.75">
      <c r="A395" s="165">
        <v>235</v>
      </c>
      <c r="B395" s="29"/>
      <c r="C395" s="93">
        <v>6901</v>
      </c>
      <c r="D395" s="9" t="s">
        <v>81</v>
      </c>
      <c r="E395" s="483"/>
      <c r="F395" s="482"/>
      <c r="G395" s="311"/>
      <c r="H395" s="817"/>
      <c r="I395" s="817"/>
      <c r="J395" s="753">
        <f t="shared" si="82"/>
      </c>
      <c r="K395" s="146"/>
      <c r="N395" s="111"/>
      <c r="O395" s="111"/>
      <c r="P395" s="119"/>
      <c r="S395" s="111"/>
      <c r="T395" s="111"/>
      <c r="V395" s="111"/>
      <c r="W395" s="111"/>
    </row>
    <row r="396" spans="1:25" ht="21" customHeight="1">
      <c r="A396" s="165">
        <v>240</v>
      </c>
      <c r="B396" s="29"/>
      <c r="C396" s="8">
        <v>6905</v>
      </c>
      <c r="D396" s="19" t="s">
        <v>27</v>
      </c>
      <c r="E396" s="483"/>
      <c r="F396" s="482"/>
      <c r="G396" s="311"/>
      <c r="H396" s="817"/>
      <c r="I396" s="817"/>
      <c r="J396" s="753">
        <f t="shared" si="82"/>
      </c>
      <c r="K396" s="146"/>
      <c r="N396" s="111"/>
      <c r="O396" s="111"/>
      <c r="P396" s="119"/>
      <c r="S396" s="111"/>
      <c r="T396" s="111"/>
      <c r="V396" s="111"/>
      <c r="W396" s="111"/>
      <c r="Y396" s="149"/>
    </row>
    <row r="397" spans="1:23" ht="21" customHeight="1">
      <c r="A397" s="165">
        <v>240</v>
      </c>
      <c r="B397" s="29"/>
      <c r="C397" s="8">
        <v>6906</v>
      </c>
      <c r="D397" s="19" t="s">
        <v>28</v>
      </c>
      <c r="E397" s="483"/>
      <c r="F397" s="482"/>
      <c r="G397" s="311"/>
      <c r="H397" s="817"/>
      <c r="I397" s="817"/>
      <c r="J397" s="753">
        <f t="shared" si="82"/>
      </c>
      <c r="K397" s="146"/>
      <c r="N397" s="111"/>
      <c r="O397" s="111"/>
      <c r="P397" s="119"/>
      <c r="S397" s="111"/>
      <c r="T397" s="111"/>
      <c r="V397" s="111"/>
      <c r="W397" s="111"/>
    </row>
    <row r="398" spans="1:23" ht="31.5">
      <c r="A398" s="165">
        <v>245</v>
      </c>
      <c r="B398" s="29"/>
      <c r="C398" s="8">
        <v>6907</v>
      </c>
      <c r="D398" s="19" t="s">
        <v>205</v>
      </c>
      <c r="E398" s="483"/>
      <c r="F398" s="482"/>
      <c r="G398" s="311"/>
      <c r="H398" s="817"/>
      <c r="I398" s="817"/>
      <c r="J398" s="753">
        <f t="shared" si="82"/>
      </c>
      <c r="K398" s="146"/>
      <c r="N398" s="111"/>
      <c r="O398" s="111"/>
      <c r="P398" s="119"/>
      <c r="S398" s="111"/>
      <c r="T398" s="111"/>
      <c r="V398" s="111"/>
      <c r="W398" s="111"/>
    </row>
    <row r="399" spans="1:23" ht="15.75">
      <c r="A399" s="165">
        <v>250</v>
      </c>
      <c r="B399" s="29"/>
      <c r="C399" s="8">
        <v>6908</v>
      </c>
      <c r="D399" s="19" t="s">
        <v>82</v>
      </c>
      <c r="E399" s="483"/>
      <c r="F399" s="482"/>
      <c r="G399" s="311"/>
      <c r="H399" s="817"/>
      <c r="I399" s="817"/>
      <c r="J399" s="753">
        <f t="shared" si="82"/>
      </c>
      <c r="K399" s="146"/>
      <c r="N399" s="111"/>
      <c r="O399" s="111"/>
      <c r="P399" s="119"/>
      <c r="S399" s="111"/>
      <c r="T399" s="111"/>
      <c r="V399" s="111"/>
      <c r="W399" s="111"/>
    </row>
    <row r="400" spans="1:23" ht="32.25" thickBot="1">
      <c r="A400" s="165">
        <v>255</v>
      </c>
      <c r="B400" s="29"/>
      <c r="C400" s="14">
        <v>6909</v>
      </c>
      <c r="D400" s="20" t="s">
        <v>83</v>
      </c>
      <c r="E400" s="791"/>
      <c r="F400" s="152"/>
      <c r="G400" s="677"/>
      <c r="H400" s="420"/>
      <c r="I400" s="420"/>
      <c r="J400" s="753">
        <f t="shared" si="82"/>
      </c>
      <c r="K400" s="146"/>
      <c r="N400" s="111"/>
      <c r="O400" s="111"/>
      <c r="P400" s="119"/>
      <c r="S400" s="111"/>
      <c r="T400" s="111"/>
      <c r="V400" s="111"/>
      <c r="W400" s="111"/>
    </row>
    <row r="401" spans="1:23" ht="16.5" thickBot="1">
      <c r="A401" s="180">
        <v>260</v>
      </c>
      <c r="B401" s="39"/>
      <c r="C401" s="40" t="s">
        <v>490</v>
      </c>
      <c r="D401" s="80" t="s">
        <v>206</v>
      </c>
      <c r="E401" s="679">
        <f>SUM(E369,E372,E377,E380,E383,E386,E387,E390,E394)</f>
        <v>0</v>
      </c>
      <c r="F401" s="679">
        <f>SUM(F369,F372,F377,F380,F383,F386,F387,F390,F394)</f>
        <v>0</v>
      </c>
      <c r="G401" s="679">
        <f>SUM(G369,G372,G377,G380,G383,G386,G387,G390,G394)</f>
        <v>0</v>
      </c>
      <c r="H401" s="679">
        <f>SUM(H369,H372,H377,H380,H383,H386,H387,H390,H394)</f>
        <v>0</v>
      </c>
      <c r="I401" s="679">
        <f>SUM(I369,I372,I377,I380,I383,I386,I387,I390,I394)</f>
        <v>0</v>
      </c>
      <c r="J401" s="753">
        <v>1</v>
      </c>
      <c r="N401" s="111"/>
      <c r="O401" s="111"/>
      <c r="P401" s="119"/>
      <c r="S401" s="111"/>
      <c r="T401" s="111"/>
      <c r="V401" s="111"/>
      <c r="W401" s="111"/>
    </row>
    <row r="402" spans="1:23" ht="48" thickBot="1">
      <c r="A402" s="180">
        <v>261</v>
      </c>
      <c r="B402" s="81" t="s">
        <v>342</v>
      </c>
      <c r="C402" s="82" t="s">
        <v>353</v>
      </c>
      <c r="D402" s="94" t="s">
        <v>207</v>
      </c>
      <c r="E402" s="788"/>
      <c r="F402" s="789"/>
      <c r="G402" s="789"/>
      <c r="H402" s="815"/>
      <c r="I402" s="815"/>
      <c r="J402" s="753">
        <v>1</v>
      </c>
      <c r="N402" s="111"/>
      <c r="O402" s="111"/>
      <c r="P402" s="119"/>
      <c r="S402" s="111"/>
      <c r="T402" s="111"/>
      <c r="V402" s="111"/>
      <c r="W402" s="111"/>
    </row>
    <row r="403" spans="1:23" ht="16.5" thickBot="1">
      <c r="A403" s="180">
        <v>262</v>
      </c>
      <c r="B403" s="95"/>
      <c r="C403" s="96"/>
      <c r="D403" s="308" t="s">
        <v>208</v>
      </c>
      <c r="E403" s="788"/>
      <c r="F403" s="789"/>
      <c r="G403" s="789"/>
      <c r="H403" s="815"/>
      <c r="I403" s="815"/>
      <c r="J403" s="753">
        <v>1</v>
      </c>
      <c r="N403" s="111"/>
      <c r="O403" s="111"/>
      <c r="P403" s="119"/>
      <c r="S403" s="111"/>
      <c r="T403" s="111"/>
      <c r="V403" s="111"/>
      <c r="W403" s="111"/>
    </row>
    <row r="404" spans="1:25" s="149" customFormat="1" ht="24" customHeight="1">
      <c r="A404" s="244">
        <v>265</v>
      </c>
      <c r="B404" s="11">
        <v>7400</v>
      </c>
      <c r="C404" s="861" t="s">
        <v>209</v>
      </c>
      <c r="D404" s="862"/>
      <c r="E404" s="479"/>
      <c r="F404" s="484"/>
      <c r="G404" s="312"/>
      <c r="H404" s="818"/>
      <c r="I404" s="818"/>
      <c r="J404" s="753">
        <f aca="true" t="shared" si="83" ref="J404:J410">(IF($E404&lt;&gt;0,$J$2,IF($I404&lt;&gt;0,$J$2,"")))</f>
      </c>
      <c r="K404" s="146"/>
      <c r="P404" s="119"/>
      <c r="Y404" s="111"/>
    </row>
    <row r="405" spans="1:25" s="149" customFormat="1" ht="15.75">
      <c r="A405" s="244">
        <v>275</v>
      </c>
      <c r="B405" s="11">
        <v>7500</v>
      </c>
      <c r="C405" s="863" t="s">
        <v>84</v>
      </c>
      <c r="D405" s="863"/>
      <c r="E405" s="480"/>
      <c r="F405" s="485"/>
      <c r="G405" s="313"/>
      <c r="H405" s="819"/>
      <c r="I405" s="819"/>
      <c r="J405" s="753">
        <f t="shared" si="83"/>
      </c>
      <c r="K405" s="146"/>
      <c r="P405" s="119"/>
      <c r="Y405" s="111"/>
    </row>
    <row r="406" spans="1:16" s="149" customFormat="1" ht="30" customHeight="1">
      <c r="A406" s="164">
        <v>285</v>
      </c>
      <c r="B406" s="11">
        <v>7600</v>
      </c>
      <c r="C406" s="864" t="s">
        <v>85</v>
      </c>
      <c r="D406" s="864"/>
      <c r="E406" s="480"/>
      <c r="F406" s="485"/>
      <c r="G406" s="313"/>
      <c r="H406" s="819"/>
      <c r="I406" s="819"/>
      <c r="J406" s="753">
        <f t="shared" si="83"/>
      </c>
      <c r="K406" s="146"/>
      <c r="P406" s="119"/>
    </row>
    <row r="407" spans="1:16" s="149" customFormat="1" ht="24" customHeight="1">
      <c r="A407" s="164">
        <v>295</v>
      </c>
      <c r="B407" s="11">
        <v>7700</v>
      </c>
      <c r="C407" s="864" t="s">
        <v>210</v>
      </c>
      <c r="D407" s="865"/>
      <c r="E407" s="787"/>
      <c r="F407" s="477"/>
      <c r="G407" s="304"/>
      <c r="H407" s="813"/>
      <c r="I407" s="813"/>
      <c r="J407" s="753">
        <f t="shared" si="83"/>
      </c>
      <c r="K407" s="146"/>
      <c r="P407" s="119"/>
    </row>
    <row r="408" spans="1:16" s="149" customFormat="1" ht="32.25" customHeight="1">
      <c r="A408" s="164">
        <v>215</v>
      </c>
      <c r="B408" s="60">
        <v>7800</v>
      </c>
      <c r="C408" s="866" t="s">
        <v>200</v>
      </c>
      <c r="D408" s="867"/>
      <c r="E408" s="787">
        <f>+E409+E410</f>
        <v>0</v>
      </c>
      <c r="F408" s="477">
        <f>+F409+F410</f>
        <v>0</v>
      </c>
      <c r="G408" s="304">
        <f>+G409+G410</f>
        <v>0</v>
      </c>
      <c r="H408" s="304">
        <f>+H409+H410</f>
        <v>0</v>
      </c>
      <c r="I408" s="304">
        <f>+I409+I410</f>
        <v>0</v>
      </c>
      <c r="J408" s="753">
        <f t="shared" si="83"/>
      </c>
      <c r="K408" s="146"/>
      <c r="P408" s="119"/>
    </row>
    <row r="409" spans="1:25" ht="15.75">
      <c r="A409" s="167">
        <v>220</v>
      </c>
      <c r="B409" s="7"/>
      <c r="C409" s="18">
        <v>7833</v>
      </c>
      <c r="D409" s="9" t="s">
        <v>86</v>
      </c>
      <c r="E409" s="450"/>
      <c r="F409" s="452"/>
      <c r="G409" s="147"/>
      <c r="H409" s="157"/>
      <c r="I409" s="157"/>
      <c r="J409" s="753">
        <f t="shared" si="83"/>
      </c>
      <c r="K409" s="146"/>
      <c r="N409" s="111"/>
      <c r="O409" s="111"/>
      <c r="P409" s="119"/>
      <c r="S409" s="111"/>
      <c r="T409" s="111"/>
      <c r="V409" s="111"/>
      <c r="W409" s="111"/>
      <c r="Y409" s="149"/>
    </row>
    <row r="410" spans="1:25" ht="32.25" thickBot="1">
      <c r="A410" s="165">
        <v>225</v>
      </c>
      <c r="B410" s="7"/>
      <c r="C410" s="14">
        <v>7888</v>
      </c>
      <c r="D410" s="20" t="s">
        <v>87</v>
      </c>
      <c r="E410" s="463"/>
      <c r="F410" s="452"/>
      <c r="G410" s="147"/>
      <c r="H410" s="157"/>
      <c r="I410" s="157"/>
      <c r="J410" s="753">
        <f t="shared" si="83"/>
      </c>
      <c r="K410" s="146"/>
      <c r="N410" s="111"/>
      <c r="O410" s="111"/>
      <c r="P410" s="119"/>
      <c r="S410" s="111"/>
      <c r="T410" s="111"/>
      <c r="V410" s="111"/>
      <c r="W410" s="111"/>
      <c r="Y410" s="149"/>
    </row>
    <row r="411" spans="1:23" ht="16.5" thickBot="1">
      <c r="A411" s="165">
        <v>315</v>
      </c>
      <c r="B411" s="39"/>
      <c r="C411" s="97" t="s">
        <v>490</v>
      </c>
      <c r="D411" s="98" t="s">
        <v>211</v>
      </c>
      <c r="E411" s="307">
        <f>SUM(E404,E405,E406,E407,E408)</f>
        <v>0</v>
      </c>
      <c r="F411" s="307">
        <f>SUM(F404,F405,F406,F407,F408)</f>
        <v>0</v>
      </c>
      <c r="G411" s="307">
        <f>SUM(G404,G405,G406,G407,G408)</f>
        <v>0</v>
      </c>
      <c r="H411" s="307">
        <f>SUM(H404,H405,H406,H407,H408)</f>
        <v>0</v>
      </c>
      <c r="I411" s="307">
        <f>SUM(I404,I405,I406,I407,I408)</f>
        <v>0</v>
      </c>
      <c r="J411" s="117">
        <v>1</v>
      </c>
      <c r="N411" s="111"/>
      <c r="O411" s="111"/>
      <c r="P411" s="119"/>
      <c r="S411" s="111"/>
      <c r="T411" s="111"/>
      <c r="V411" s="111"/>
      <c r="W411" s="111"/>
    </row>
    <row r="412" spans="1:23" ht="15" customHeight="1">
      <c r="A412" s="165"/>
      <c r="H412" s="190"/>
      <c r="I412" s="190"/>
      <c r="J412" s="117">
        <v>1</v>
      </c>
      <c r="N412" s="111"/>
      <c r="O412" s="111"/>
      <c r="P412" s="119"/>
      <c r="S412" s="111"/>
      <c r="T412" s="111"/>
      <c r="V412" s="111"/>
      <c r="W412" s="111"/>
    </row>
    <row r="413" spans="1:23" ht="15.75">
      <c r="A413" s="165"/>
      <c r="E413" s="184"/>
      <c r="F413" s="184"/>
      <c r="G413" s="184"/>
      <c r="H413" s="190"/>
      <c r="I413" s="190"/>
      <c r="J413" s="117">
        <v>1</v>
      </c>
      <c r="L413" s="184"/>
      <c r="M413" s="184"/>
      <c r="N413" s="190"/>
      <c r="O413" s="190"/>
      <c r="P413" s="119"/>
      <c r="Q413" s="184"/>
      <c r="R413" s="184"/>
      <c r="S413" s="190"/>
      <c r="T413" s="190"/>
      <c r="U413" s="184"/>
      <c r="V413" s="190"/>
      <c r="W413" s="190"/>
    </row>
    <row r="414" spans="1:23" ht="15.75">
      <c r="A414" s="165"/>
      <c r="C414" s="123"/>
      <c r="D414" s="124"/>
      <c r="E414" s="184"/>
      <c r="F414" s="184"/>
      <c r="G414" s="184"/>
      <c r="H414" s="190"/>
      <c r="I414" s="190"/>
      <c r="J414" s="117">
        <v>1</v>
      </c>
      <c r="L414" s="184"/>
      <c r="M414" s="184"/>
      <c r="N414" s="190"/>
      <c r="O414" s="190"/>
      <c r="P414" s="119"/>
      <c r="Q414" s="184"/>
      <c r="R414" s="184"/>
      <c r="S414" s="190"/>
      <c r="T414" s="190"/>
      <c r="U414" s="184"/>
      <c r="V414" s="190"/>
      <c r="W414" s="190"/>
    </row>
    <row r="415" spans="1:23" ht="39.75" customHeight="1">
      <c r="A415" s="165"/>
      <c r="B415" s="848" t="str">
        <f>$B$7</f>
        <v>Актуализирана бюджетна прогноза за периода 2014  - 2016 г. на постъпленията от местни приходи и на разходите за местни дейности</v>
      </c>
      <c r="C415" s="849"/>
      <c r="D415" s="849"/>
      <c r="E415" s="184"/>
      <c r="F415" s="184"/>
      <c r="G415" s="184"/>
      <c r="H415" s="190"/>
      <c r="I415" s="190"/>
      <c r="J415" s="117">
        <v>1</v>
      </c>
      <c r="L415" s="184"/>
      <c r="M415" s="184"/>
      <c r="N415" s="190"/>
      <c r="O415" s="190"/>
      <c r="P415" s="119"/>
      <c r="Q415" s="184"/>
      <c r="R415" s="184"/>
      <c r="S415" s="190"/>
      <c r="T415" s="190"/>
      <c r="U415" s="184"/>
      <c r="V415" s="190"/>
      <c r="W415" s="190"/>
    </row>
    <row r="416" spans="1:23" ht="15.75">
      <c r="A416" s="165"/>
      <c r="C416" s="123"/>
      <c r="D416" s="124"/>
      <c r="E416" s="185" t="s">
        <v>344</v>
      </c>
      <c r="F416" s="185" t="s">
        <v>340</v>
      </c>
      <c r="G416" s="184"/>
      <c r="H416" s="190"/>
      <c r="I416" s="190"/>
      <c r="J416" s="117">
        <v>1</v>
      </c>
      <c r="L416" s="184"/>
      <c r="M416" s="184"/>
      <c r="N416" s="190"/>
      <c r="O416" s="190"/>
      <c r="P416" s="119"/>
      <c r="Q416" s="184"/>
      <c r="R416" s="184"/>
      <c r="S416" s="190"/>
      <c r="T416" s="190"/>
      <c r="U416" s="184"/>
      <c r="V416" s="190"/>
      <c r="W416" s="190"/>
    </row>
    <row r="417" spans="1:23" ht="38.25" customHeight="1">
      <c r="A417" s="165"/>
      <c r="B417" s="857">
        <f>$B$9</f>
        <v>0</v>
      </c>
      <c r="C417" s="849"/>
      <c r="D417" s="849"/>
      <c r="E417" s="186">
        <f>$E$9</f>
        <v>2013</v>
      </c>
      <c r="F417" s="187">
        <f>$F$9</f>
        <v>2016</v>
      </c>
      <c r="G417" s="184"/>
      <c r="H417" s="190"/>
      <c r="I417" s="190"/>
      <c r="J417" s="117">
        <v>1</v>
      </c>
      <c r="L417" s="184"/>
      <c r="M417" s="184"/>
      <c r="N417" s="190"/>
      <c r="O417" s="190"/>
      <c r="P417" s="119"/>
      <c r="Q417" s="184"/>
      <c r="R417" s="184"/>
      <c r="S417" s="190"/>
      <c r="T417" s="190"/>
      <c r="U417" s="184"/>
      <c r="V417" s="190"/>
      <c r="W417" s="190"/>
    </row>
    <row r="418" spans="1:23" ht="15.75">
      <c r="A418" s="165"/>
      <c r="B418" s="126" t="s">
        <v>345</v>
      </c>
      <c r="E418" s="184"/>
      <c r="F418" s="188">
        <f>$F$10</f>
        <v>0</v>
      </c>
      <c r="G418" s="184"/>
      <c r="H418" s="190"/>
      <c r="I418" s="190"/>
      <c r="J418" s="117">
        <v>1</v>
      </c>
      <c r="L418" s="184"/>
      <c r="M418" s="184"/>
      <c r="N418" s="190"/>
      <c r="O418" s="190"/>
      <c r="P418" s="119"/>
      <c r="Q418" s="184"/>
      <c r="R418" s="184"/>
      <c r="S418" s="190"/>
      <c r="T418" s="190"/>
      <c r="U418" s="184"/>
      <c r="V418" s="190"/>
      <c r="W418" s="190"/>
    </row>
    <row r="419" spans="1:23" ht="16.5" thickBot="1">
      <c r="A419" s="165"/>
      <c r="B419" s="126"/>
      <c r="E419" s="189"/>
      <c r="F419" s="184"/>
      <c r="G419" s="184"/>
      <c r="H419" s="190"/>
      <c r="I419" s="190"/>
      <c r="J419" s="117">
        <v>1</v>
      </c>
      <c r="L419" s="184"/>
      <c r="M419" s="184"/>
      <c r="N419" s="190"/>
      <c r="O419" s="190"/>
      <c r="P419" s="119"/>
      <c r="Q419" s="184"/>
      <c r="R419" s="184"/>
      <c r="S419" s="190"/>
      <c r="T419" s="190"/>
      <c r="U419" s="184"/>
      <c r="V419" s="190"/>
      <c r="W419" s="190"/>
    </row>
    <row r="420" spans="1:23" ht="39.75" customHeight="1" thickBot="1" thickTop="1">
      <c r="A420" s="165"/>
      <c r="B420" s="857">
        <f>$B$12</f>
        <v>0</v>
      </c>
      <c r="C420" s="849"/>
      <c r="D420" s="849"/>
      <c r="E420" s="184" t="s">
        <v>346</v>
      </c>
      <c r="F420" s="191">
        <f>$F$12</f>
        <v>0</v>
      </c>
      <c r="G420" s="184"/>
      <c r="H420" s="190"/>
      <c r="I420" s="190"/>
      <c r="J420" s="117">
        <v>1</v>
      </c>
      <c r="L420" s="184"/>
      <c r="M420" s="184"/>
      <c r="N420" s="190"/>
      <c r="O420" s="190"/>
      <c r="P420" s="119"/>
      <c r="Q420" s="184"/>
      <c r="R420" s="184"/>
      <c r="S420" s="190"/>
      <c r="T420" s="190"/>
      <c r="U420" s="184"/>
      <c r="V420" s="190"/>
      <c r="W420" s="190"/>
    </row>
    <row r="421" spans="1:23" ht="17.25" thickBot="1" thickTop="1">
      <c r="A421" s="165"/>
      <c r="B421" s="126" t="s">
        <v>347</v>
      </c>
      <c r="E421" s="189" t="s">
        <v>348</v>
      </c>
      <c r="F421" s="184"/>
      <c r="G421" s="184"/>
      <c r="H421" s="190"/>
      <c r="I421" s="190"/>
      <c r="J421" s="117">
        <v>1</v>
      </c>
      <c r="L421" s="184"/>
      <c r="M421" s="184"/>
      <c r="N421" s="190"/>
      <c r="O421" s="190"/>
      <c r="P421" s="119"/>
      <c r="Q421" s="184"/>
      <c r="R421" s="184"/>
      <c r="S421" s="190"/>
      <c r="T421" s="190"/>
      <c r="U421" s="184"/>
      <c r="V421" s="190"/>
      <c r="W421" s="190"/>
    </row>
    <row r="422" spans="1:23" ht="20.25" thickBot="1" thickTop="1">
      <c r="A422" s="165"/>
      <c r="B422" s="126"/>
      <c r="D422" s="444" t="s">
        <v>126</v>
      </c>
      <c r="E422" s="191">
        <f>$E$17</f>
        <v>0</v>
      </c>
      <c r="F422" s="183"/>
      <c r="G422" s="183"/>
      <c r="H422" s="346"/>
      <c r="I422" s="346"/>
      <c r="J422" s="117">
        <v>1</v>
      </c>
      <c r="N422" s="111"/>
      <c r="O422" s="111"/>
      <c r="P422" s="119"/>
      <c r="S422" s="111"/>
      <c r="T422" s="111"/>
      <c r="V422" s="111"/>
      <c r="W422" s="111"/>
    </row>
    <row r="423" spans="1:23" ht="17.25" thickBot="1" thickTop="1">
      <c r="A423" s="165"/>
      <c r="C423" s="123"/>
      <c r="D423" s="124"/>
      <c r="E423" s="184"/>
      <c r="F423" s="189"/>
      <c r="G423" s="189"/>
      <c r="H423" s="193"/>
      <c r="I423" s="193"/>
      <c r="J423" s="117">
        <v>1</v>
      </c>
      <c r="N423" s="111"/>
      <c r="O423" s="111"/>
      <c r="P423" s="119"/>
      <c r="S423" s="111"/>
      <c r="T423" s="111"/>
      <c r="V423" s="111"/>
      <c r="W423" s="111"/>
    </row>
    <row r="424" spans="1:23" ht="16.5" customHeight="1" thickBot="1">
      <c r="A424" s="165"/>
      <c r="B424" s="314"/>
      <c r="C424" s="315"/>
      <c r="D424" s="316" t="s">
        <v>212</v>
      </c>
      <c r="E424" s="824" t="s">
        <v>352</v>
      </c>
      <c r="F424" s="825" t="s">
        <v>617</v>
      </c>
      <c r="G424" s="825" t="s">
        <v>644</v>
      </c>
      <c r="H424" s="825" t="s">
        <v>645</v>
      </c>
      <c r="I424" s="825" t="s">
        <v>645</v>
      </c>
      <c r="J424" s="117">
        <v>1</v>
      </c>
      <c r="N424" s="111"/>
      <c r="O424" s="111"/>
      <c r="P424" s="119"/>
      <c r="S424" s="111"/>
      <c r="T424" s="111"/>
      <c r="V424" s="111"/>
      <c r="W424" s="111"/>
    </row>
    <row r="425" spans="1:23" ht="32.25" thickBot="1">
      <c r="A425" s="165"/>
      <c r="B425" s="317"/>
      <c r="C425" s="317"/>
      <c r="D425" s="205" t="s">
        <v>213</v>
      </c>
      <c r="E425" s="826">
        <f>+E20</f>
        <v>2012</v>
      </c>
      <c r="F425" s="826">
        <f>+F20</f>
        <v>2013</v>
      </c>
      <c r="G425" s="826">
        <f>+G20</f>
        <v>2014</v>
      </c>
      <c r="H425" s="827">
        <v>2015</v>
      </c>
      <c r="I425" s="827">
        <v>2016</v>
      </c>
      <c r="J425" s="117">
        <v>1</v>
      </c>
      <c r="N425" s="111"/>
      <c r="O425" s="111"/>
      <c r="P425" s="119"/>
      <c r="S425" s="111"/>
      <c r="T425" s="111"/>
      <c r="V425" s="111"/>
      <c r="W425" s="111"/>
    </row>
    <row r="426" spans="1:23" ht="16.5" thickBot="1">
      <c r="A426" s="165"/>
      <c r="B426" s="318"/>
      <c r="C426" s="141"/>
      <c r="D426" s="319" t="s">
        <v>214</v>
      </c>
      <c r="E426" s="320"/>
      <c r="F426" s="320"/>
      <c r="G426" s="320"/>
      <c r="H426" s="285"/>
      <c r="I426" s="285"/>
      <c r="J426" s="117">
        <v>1</v>
      </c>
      <c r="N426" s="111"/>
      <c r="O426" s="111"/>
      <c r="P426" s="119"/>
      <c r="S426" s="111"/>
      <c r="T426" s="111"/>
      <c r="V426" s="111"/>
      <c r="W426" s="111"/>
    </row>
    <row r="427" spans="1:23" ht="16.5" thickBot="1">
      <c r="A427" s="165"/>
      <c r="B427" s="295"/>
      <c r="C427" s="321"/>
      <c r="D427" s="322" t="s">
        <v>490</v>
      </c>
      <c r="E427" s="297">
        <f>+E150-E281+E366+E401+E411</f>
        <v>0</v>
      </c>
      <c r="F427" s="297">
        <f>+F150-F281+F366+F401+F411</f>
        <v>0</v>
      </c>
      <c r="G427" s="297">
        <f>+G150-G281+G366+G401+G411</f>
        <v>0</v>
      </c>
      <c r="H427" s="228">
        <f>+H150-H281+H366+H401+H411</f>
        <v>0</v>
      </c>
      <c r="I427" s="228">
        <f>+I150-I281+I366+I401+I411</f>
        <v>0</v>
      </c>
      <c r="J427" s="117">
        <v>1</v>
      </c>
      <c r="N427" s="111"/>
      <c r="O427" s="111"/>
      <c r="P427" s="119"/>
      <c r="S427" s="111"/>
      <c r="T427" s="111"/>
      <c r="V427" s="111"/>
      <c r="W427" s="111"/>
    </row>
    <row r="428" spans="1:23" ht="15.75">
      <c r="A428" s="165"/>
      <c r="B428" s="123"/>
      <c r="C428" s="323"/>
      <c r="D428" s="324"/>
      <c r="E428" s="325"/>
      <c r="F428" s="325"/>
      <c r="G428" s="325"/>
      <c r="H428" s="346"/>
      <c r="I428" s="346"/>
      <c r="J428" s="117">
        <v>1</v>
      </c>
      <c r="N428" s="111"/>
      <c r="O428" s="111"/>
      <c r="P428" s="119"/>
      <c r="S428" s="111"/>
      <c r="T428" s="111"/>
      <c r="V428" s="111"/>
      <c r="W428" s="111"/>
    </row>
    <row r="429" spans="1:23" ht="15.75">
      <c r="A429" s="165"/>
      <c r="E429" s="184"/>
      <c r="F429" s="184"/>
      <c r="G429" s="184"/>
      <c r="H429" s="190"/>
      <c r="I429" s="190"/>
      <c r="J429" s="117">
        <v>1</v>
      </c>
      <c r="N429" s="111"/>
      <c r="O429" s="111"/>
      <c r="P429" s="119"/>
      <c r="S429" s="111"/>
      <c r="T429" s="111"/>
      <c r="V429" s="111"/>
      <c r="W429" s="111"/>
    </row>
    <row r="430" spans="1:23" ht="15.75">
      <c r="A430" s="165"/>
      <c r="C430" s="123"/>
      <c r="D430" s="124"/>
      <c r="E430" s="184"/>
      <c r="F430" s="184"/>
      <c r="G430" s="184"/>
      <c r="H430" s="190"/>
      <c r="I430" s="190"/>
      <c r="J430" s="117">
        <v>1</v>
      </c>
      <c r="N430" s="111"/>
      <c r="O430" s="111"/>
      <c r="P430" s="119"/>
      <c r="S430" s="111"/>
      <c r="T430" s="111"/>
      <c r="V430" s="111"/>
      <c r="W430" s="111"/>
    </row>
    <row r="431" spans="1:23" ht="39" customHeight="1">
      <c r="A431" s="165"/>
      <c r="B431" s="848" t="str">
        <f>$B$7</f>
        <v>Актуализирана бюджетна прогноза за периода 2014  - 2016 г. на постъпленията от местни приходи и на разходите за местни дейности</v>
      </c>
      <c r="C431" s="849"/>
      <c r="D431" s="849"/>
      <c r="E431" s="184"/>
      <c r="F431" s="184"/>
      <c r="G431" s="184"/>
      <c r="H431" s="190"/>
      <c r="I431" s="190"/>
      <c r="J431" s="117">
        <v>1</v>
      </c>
      <c r="L431" s="184"/>
      <c r="M431" s="184"/>
      <c r="N431" s="190"/>
      <c r="O431" s="190"/>
      <c r="P431" s="119"/>
      <c r="Q431" s="184"/>
      <c r="R431" s="184"/>
      <c r="S431" s="190"/>
      <c r="T431" s="190"/>
      <c r="U431" s="184"/>
      <c r="V431" s="190"/>
      <c r="W431" s="190"/>
    </row>
    <row r="432" spans="1:23" ht="15.75">
      <c r="A432" s="165"/>
      <c r="C432" s="123"/>
      <c r="D432" s="124"/>
      <c r="E432" s="185" t="s">
        <v>344</v>
      </c>
      <c r="F432" s="185" t="s">
        <v>340</v>
      </c>
      <c r="G432" s="184"/>
      <c r="H432" s="190"/>
      <c r="I432" s="190"/>
      <c r="J432" s="117">
        <v>1</v>
      </c>
      <c r="L432" s="184"/>
      <c r="M432" s="184"/>
      <c r="N432" s="190"/>
      <c r="O432" s="190"/>
      <c r="P432" s="119"/>
      <c r="Q432" s="184"/>
      <c r="R432" s="184"/>
      <c r="S432" s="190"/>
      <c r="T432" s="190"/>
      <c r="U432" s="184"/>
      <c r="V432" s="190"/>
      <c r="W432" s="190"/>
    </row>
    <row r="433" spans="1:23" ht="38.25" customHeight="1">
      <c r="A433" s="165"/>
      <c r="B433" s="857">
        <f>$B$9</f>
        <v>0</v>
      </c>
      <c r="C433" s="849"/>
      <c r="D433" s="849"/>
      <c r="E433" s="186">
        <f>$E$9</f>
        <v>2013</v>
      </c>
      <c r="F433" s="187">
        <f>$F$9</f>
        <v>2016</v>
      </c>
      <c r="G433" s="184"/>
      <c r="H433" s="190"/>
      <c r="I433" s="190"/>
      <c r="J433" s="117">
        <v>1</v>
      </c>
      <c r="L433" s="184"/>
      <c r="M433" s="184"/>
      <c r="N433" s="190"/>
      <c r="O433" s="190"/>
      <c r="P433" s="119"/>
      <c r="Q433" s="184"/>
      <c r="R433" s="184"/>
      <c r="S433" s="190"/>
      <c r="T433" s="190"/>
      <c r="U433" s="184"/>
      <c r="V433" s="190"/>
      <c r="W433" s="190"/>
    </row>
    <row r="434" spans="1:23" ht="15.75">
      <c r="A434" s="165"/>
      <c r="B434" s="126" t="s">
        <v>345</v>
      </c>
      <c r="E434" s="184"/>
      <c r="F434" s="188">
        <f>$F$10</f>
        <v>0</v>
      </c>
      <c r="G434" s="184"/>
      <c r="H434" s="190"/>
      <c r="I434" s="190"/>
      <c r="J434" s="117">
        <v>1</v>
      </c>
      <c r="L434" s="184"/>
      <c r="M434" s="184"/>
      <c r="N434" s="190"/>
      <c r="O434" s="190"/>
      <c r="P434" s="119"/>
      <c r="Q434" s="184"/>
      <c r="R434" s="184"/>
      <c r="S434" s="190"/>
      <c r="T434" s="190"/>
      <c r="U434" s="184"/>
      <c r="V434" s="190"/>
      <c r="W434" s="190"/>
    </row>
    <row r="435" spans="1:23" ht="16.5" thickBot="1">
      <c r="A435" s="165"/>
      <c r="B435" s="126"/>
      <c r="E435" s="189"/>
      <c r="F435" s="184"/>
      <c r="G435" s="184"/>
      <c r="H435" s="190"/>
      <c r="I435" s="190"/>
      <c r="J435" s="117">
        <v>1</v>
      </c>
      <c r="L435" s="184"/>
      <c r="M435" s="184"/>
      <c r="N435" s="190"/>
      <c r="O435" s="190"/>
      <c r="P435" s="119"/>
      <c r="Q435" s="184"/>
      <c r="R435" s="184"/>
      <c r="S435" s="190"/>
      <c r="T435" s="190"/>
      <c r="U435" s="184"/>
      <c r="V435" s="190"/>
      <c r="W435" s="190"/>
    </row>
    <row r="436" spans="1:23" ht="38.25" customHeight="1" thickBot="1" thickTop="1">
      <c r="A436" s="165"/>
      <c r="B436" s="857">
        <f>$B$12</f>
        <v>0</v>
      </c>
      <c r="C436" s="849"/>
      <c r="D436" s="849"/>
      <c r="E436" s="184" t="s">
        <v>346</v>
      </c>
      <c r="F436" s="191">
        <f>$F$12</f>
        <v>0</v>
      </c>
      <c r="G436" s="184"/>
      <c r="H436" s="190"/>
      <c r="I436" s="190"/>
      <c r="J436" s="117">
        <v>1</v>
      </c>
      <c r="L436" s="184"/>
      <c r="M436" s="184"/>
      <c r="N436" s="190"/>
      <c r="O436" s="190"/>
      <c r="P436" s="119"/>
      <c r="Q436" s="184"/>
      <c r="R436" s="184"/>
      <c r="S436" s="190"/>
      <c r="T436" s="190"/>
      <c r="U436" s="184"/>
      <c r="V436" s="190"/>
      <c r="W436" s="190"/>
    </row>
    <row r="437" spans="1:23" ht="17.25" thickBot="1" thickTop="1">
      <c r="A437" s="165"/>
      <c r="B437" s="126" t="s">
        <v>347</v>
      </c>
      <c r="E437" s="189" t="s">
        <v>348</v>
      </c>
      <c r="F437" s="184"/>
      <c r="G437" s="184"/>
      <c r="H437" s="190"/>
      <c r="I437" s="190"/>
      <c r="J437" s="117">
        <v>1</v>
      </c>
      <c r="L437" s="184"/>
      <c r="M437" s="184"/>
      <c r="N437" s="190"/>
      <c r="O437" s="190"/>
      <c r="P437" s="119"/>
      <c r="Q437" s="184"/>
      <c r="R437" s="184"/>
      <c r="S437" s="190"/>
      <c r="T437" s="190"/>
      <c r="U437" s="184"/>
      <c r="V437" s="190"/>
      <c r="W437" s="190"/>
    </row>
    <row r="438" spans="1:23" ht="20.25" thickBot="1" thickTop="1">
      <c r="A438" s="165"/>
      <c r="B438" s="126"/>
      <c r="D438" s="444" t="s">
        <v>126</v>
      </c>
      <c r="E438" s="191">
        <f>$E$17</f>
        <v>0</v>
      </c>
      <c r="F438" s="183"/>
      <c r="G438" s="183"/>
      <c r="H438" s="346"/>
      <c r="I438" s="346"/>
      <c r="J438" s="117">
        <v>1</v>
      </c>
      <c r="N438" s="111"/>
      <c r="O438" s="111"/>
      <c r="S438" s="111"/>
      <c r="T438" s="111"/>
      <c r="V438" s="111"/>
      <c r="W438" s="111"/>
    </row>
    <row r="439" spans="1:23" ht="17.25" thickBot="1" thickTop="1">
      <c r="A439" s="165"/>
      <c r="C439" s="123"/>
      <c r="D439" s="124"/>
      <c r="E439" s="184"/>
      <c r="F439" s="189"/>
      <c r="G439" s="189"/>
      <c r="H439" s="193"/>
      <c r="I439" s="193"/>
      <c r="J439" s="117">
        <v>1</v>
      </c>
      <c r="N439" s="111"/>
      <c r="O439" s="111"/>
      <c r="S439" s="111"/>
      <c r="T439" s="111"/>
      <c r="V439" s="111"/>
      <c r="W439" s="111"/>
    </row>
    <row r="440" spans="1:23" ht="19.5" customHeight="1" thickBot="1">
      <c r="A440" s="165"/>
      <c r="B440" s="326"/>
      <c r="C440" s="326"/>
      <c r="D440" s="327"/>
      <c r="E440" s="200"/>
      <c r="F440" s="200"/>
      <c r="G440" s="200"/>
      <c r="H440" s="784"/>
      <c r="I440" s="784"/>
      <c r="J440" s="117">
        <v>1</v>
      </c>
      <c r="N440" s="111"/>
      <c r="O440" s="111"/>
      <c r="S440" s="111"/>
      <c r="T440" s="111"/>
      <c r="V440" s="111"/>
      <c r="W440" s="111"/>
    </row>
    <row r="441" spans="1:23" ht="60" customHeight="1" thickBot="1">
      <c r="A441" s="165"/>
      <c r="B441" s="81" t="s">
        <v>342</v>
      </c>
      <c r="C441" s="82" t="s">
        <v>353</v>
      </c>
      <c r="D441" s="205" t="s">
        <v>215</v>
      </c>
      <c r="E441" s="824" t="s">
        <v>352</v>
      </c>
      <c r="F441" s="824" t="s">
        <v>617</v>
      </c>
      <c r="G441" s="824" t="s">
        <v>644</v>
      </c>
      <c r="H441" s="824" t="s">
        <v>645</v>
      </c>
      <c r="I441" s="824" t="s">
        <v>645</v>
      </c>
      <c r="J441" s="117">
        <v>1</v>
      </c>
      <c r="N441" s="111"/>
      <c r="O441" s="111"/>
      <c r="S441" s="111"/>
      <c r="T441" s="111"/>
      <c r="V441" s="111"/>
      <c r="W441" s="111"/>
    </row>
    <row r="442" spans="1:23" ht="30.75" customHeight="1">
      <c r="A442" s="165"/>
      <c r="B442" s="314"/>
      <c r="C442" s="135"/>
      <c r="D442" s="205"/>
      <c r="E442" s="808">
        <f>+E20</f>
        <v>2012</v>
      </c>
      <c r="F442" s="808">
        <f>+F20</f>
        <v>2013</v>
      </c>
      <c r="G442" s="808">
        <f>+G20</f>
        <v>2014</v>
      </c>
      <c r="H442" s="809">
        <v>2015</v>
      </c>
      <c r="I442" s="809">
        <v>2016</v>
      </c>
      <c r="J442" s="117">
        <v>1</v>
      </c>
      <c r="N442" s="111"/>
      <c r="O442" s="111"/>
      <c r="S442" s="111"/>
      <c r="T442" s="111"/>
      <c r="V442" s="111"/>
      <c r="W442" s="111"/>
    </row>
    <row r="443" spans="1:23" ht="16.5" thickBot="1">
      <c r="A443" s="165"/>
      <c r="B443" s="317"/>
      <c r="C443" s="209"/>
      <c r="D443" s="205" t="s">
        <v>610</v>
      </c>
      <c r="E443" s="328"/>
      <c r="F443" s="328"/>
      <c r="G443" s="328"/>
      <c r="H443" s="218"/>
      <c r="I443" s="218"/>
      <c r="J443" s="117">
        <v>1</v>
      </c>
      <c r="N443" s="111"/>
      <c r="O443" s="111"/>
      <c r="S443" s="111"/>
      <c r="T443" s="111"/>
      <c r="V443" s="111"/>
      <c r="W443" s="111"/>
    </row>
    <row r="444" spans="1:23" ht="16.5" thickBot="1">
      <c r="A444" s="165">
        <v>1</v>
      </c>
      <c r="B444" s="208"/>
      <c r="C444" s="329"/>
      <c r="D444" s="210" t="s">
        <v>216</v>
      </c>
      <c r="E444" s="208"/>
      <c r="F444" s="486"/>
      <c r="G444" s="486"/>
      <c r="H444" s="792"/>
      <c r="I444" s="792"/>
      <c r="J444" s="117">
        <v>1</v>
      </c>
      <c r="N444" s="111"/>
      <c r="O444" s="111"/>
      <c r="S444" s="111"/>
      <c r="T444" s="111"/>
      <c r="V444" s="111"/>
      <c r="W444" s="111"/>
    </row>
    <row r="445" spans="1:25" s="149" customFormat="1" ht="18.75" customHeight="1">
      <c r="A445" s="164">
        <v>5</v>
      </c>
      <c r="B445" s="42">
        <v>7000</v>
      </c>
      <c r="C445" s="858" t="s">
        <v>217</v>
      </c>
      <c r="D445" s="859"/>
      <c r="E445" s="793">
        <f>SUM(E446:E448)</f>
        <v>0</v>
      </c>
      <c r="F445" s="496">
        <f>SUM(F446:F448)</f>
        <v>0</v>
      </c>
      <c r="G445" s="413">
        <f>SUM(G446:G448)</f>
        <v>0</v>
      </c>
      <c r="H445" s="413">
        <f>SUM(H446:H448)</f>
        <v>0</v>
      </c>
      <c r="I445" s="413">
        <f>SUM(I446:I448)</f>
        <v>0</v>
      </c>
      <c r="J445" s="753">
        <f aca="true" t="shared" si="84" ref="J445:J508">(IF($E445&lt;&gt;0,$J$2,IF($I445&lt;&gt;0,$J$2,"")))</f>
      </c>
      <c r="K445" s="146"/>
      <c r="P445" s="330"/>
      <c r="Y445" s="111"/>
    </row>
    <row r="446" spans="1:23" ht="31.5">
      <c r="A446" s="165">
        <v>10</v>
      </c>
      <c r="B446" s="58"/>
      <c r="C446" s="18">
        <v>7001</v>
      </c>
      <c r="D446" s="47" t="s">
        <v>218</v>
      </c>
      <c r="E446" s="450"/>
      <c r="F446" s="452"/>
      <c r="G446" s="147"/>
      <c r="H446" s="147"/>
      <c r="I446" s="147"/>
      <c r="J446" s="753">
        <f t="shared" si="84"/>
      </c>
      <c r="K446" s="146"/>
      <c r="N446" s="111"/>
      <c r="O446" s="111"/>
      <c r="S446" s="111"/>
      <c r="T446" s="111"/>
      <c r="V446" s="111"/>
      <c r="W446" s="111"/>
    </row>
    <row r="447" spans="1:25" ht="15.75">
      <c r="A447" s="166">
        <v>20</v>
      </c>
      <c r="B447" s="58"/>
      <c r="C447" s="8">
        <v>7003</v>
      </c>
      <c r="D447" s="19" t="s">
        <v>219</v>
      </c>
      <c r="E447" s="450"/>
      <c r="F447" s="452"/>
      <c r="G447" s="147"/>
      <c r="H447" s="147"/>
      <c r="I447" s="147"/>
      <c r="J447" s="753">
        <f t="shared" si="84"/>
      </c>
      <c r="K447" s="146"/>
      <c r="N447" s="111"/>
      <c r="O447" s="111"/>
      <c r="S447" s="111"/>
      <c r="T447" s="111"/>
      <c r="V447" s="111"/>
      <c r="W447" s="111"/>
      <c r="Y447" s="149"/>
    </row>
    <row r="448" spans="1:23" ht="31.5">
      <c r="A448" s="166">
        <v>25</v>
      </c>
      <c r="B448" s="58"/>
      <c r="C448" s="14">
        <v>7010</v>
      </c>
      <c r="D448" s="22" t="s">
        <v>220</v>
      </c>
      <c r="E448" s="450"/>
      <c r="F448" s="452"/>
      <c r="G448" s="147"/>
      <c r="H448" s="147"/>
      <c r="I448" s="147"/>
      <c r="J448" s="753">
        <f t="shared" si="84"/>
      </c>
      <c r="K448" s="146"/>
      <c r="N448" s="111"/>
      <c r="O448" s="111"/>
      <c r="S448" s="111"/>
      <c r="T448" s="111"/>
      <c r="V448" s="111"/>
      <c r="W448" s="111"/>
    </row>
    <row r="449" spans="1:25" s="149" customFormat="1" ht="15.75">
      <c r="A449" s="164">
        <v>30</v>
      </c>
      <c r="B449" s="11">
        <v>7100</v>
      </c>
      <c r="C449" s="852" t="s">
        <v>221</v>
      </c>
      <c r="D449" s="852"/>
      <c r="E449" s="787">
        <f>+E450+E451</f>
        <v>0</v>
      </c>
      <c r="F449" s="477">
        <f>+F450+F451</f>
        <v>0</v>
      </c>
      <c r="G449" s="304">
        <f>+G450+G451</f>
        <v>0</v>
      </c>
      <c r="H449" s="304">
        <f>+H450+H451</f>
        <v>0</v>
      </c>
      <c r="I449" s="304">
        <f>+I450+I451</f>
        <v>0</v>
      </c>
      <c r="J449" s="753">
        <f t="shared" si="84"/>
      </c>
      <c r="K449" s="146"/>
      <c r="P449" s="330"/>
      <c r="Y449" s="111"/>
    </row>
    <row r="450" spans="1:23" ht="15.75">
      <c r="A450" s="165">
        <v>35</v>
      </c>
      <c r="B450" s="58"/>
      <c r="C450" s="18">
        <v>7101</v>
      </c>
      <c r="D450" s="59" t="s">
        <v>222</v>
      </c>
      <c r="E450" s="450"/>
      <c r="F450" s="452"/>
      <c r="G450" s="147"/>
      <c r="H450" s="147"/>
      <c r="I450" s="147"/>
      <c r="J450" s="753">
        <f t="shared" si="84"/>
      </c>
      <c r="K450" s="146"/>
      <c r="N450" s="111"/>
      <c r="O450" s="111"/>
      <c r="S450" s="111"/>
      <c r="T450" s="111"/>
      <c r="V450" s="111"/>
      <c r="W450" s="111"/>
    </row>
    <row r="451" spans="1:25" ht="15.75">
      <c r="A451" s="165">
        <v>40</v>
      </c>
      <c r="B451" s="58"/>
      <c r="C451" s="14">
        <v>7102</v>
      </c>
      <c r="D451" s="22" t="s">
        <v>223</v>
      </c>
      <c r="E451" s="450"/>
      <c r="F451" s="452"/>
      <c r="G451" s="147"/>
      <c r="H451" s="147"/>
      <c r="I451" s="147"/>
      <c r="J451" s="753">
        <f t="shared" si="84"/>
      </c>
      <c r="K451" s="146"/>
      <c r="N451" s="111"/>
      <c r="O451" s="111"/>
      <c r="S451" s="111"/>
      <c r="T451" s="111"/>
      <c r="V451" s="111"/>
      <c r="W451" s="111"/>
      <c r="Y451" s="149"/>
    </row>
    <row r="452" spans="1:25" s="149" customFormat="1" ht="15.75">
      <c r="A452" s="164">
        <v>45</v>
      </c>
      <c r="B452" s="11">
        <v>7200</v>
      </c>
      <c r="C452" s="852" t="s">
        <v>224</v>
      </c>
      <c r="D452" s="852"/>
      <c r="E452" s="787">
        <f>+E453+E454</f>
        <v>0</v>
      </c>
      <c r="F452" s="477">
        <f>+F453+F454</f>
        <v>0</v>
      </c>
      <c r="G452" s="304">
        <f>+G453+G454</f>
        <v>0</v>
      </c>
      <c r="H452" s="304">
        <f>+H453+H454</f>
        <v>0</v>
      </c>
      <c r="I452" s="304">
        <f>+I453+I454</f>
        <v>0</v>
      </c>
      <c r="J452" s="753">
        <f t="shared" si="84"/>
      </c>
      <c r="K452" s="146"/>
      <c r="P452" s="330"/>
      <c r="Y452" s="111"/>
    </row>
    <row r="453" spans="1:23" ht="15.75">
      <c r="A453" s="165">
        <v>50</v>
      </c>
      <c r="B453" s="58"/>
      <c r="C453" s="18">
        <v>7201</v>
      </c>
      <c r="D453" s="59" t="s">
        <v>225</v>
      </c>
      <c r="E453" s="450"/>
      <c r="F453" s="452"/>
      <c r="G453" s="147"/>
      <c r="H453" s="147"/>
      <c r="I453" s="147"/>
      <c r="J453" s="753">
        <f t="shared" si="84"/>
      </c>
      <c r="K453" s="146"/>
      <c r="N453" s="111"/>
      <c r="O453" s="111"/>
      <c r="S453" s="111"/>
      <c r="T453" s="111"/>
      <c r="V453" s="111"/>
      <c r="W453" s="111"/>
    </row>
    <row r="454" spans="1:25" ht="15.75">
      <c r="A454" s="165">
        <v>55</v>
      </c>
      <c r="B454" s="58"/>
      <c r="C454" s="14">
        <v>7202</v>
      </c>
      <c r="D454" s="22" t="s">
        <v>226</v>
      </c>
      <c r="E454" s="450"/>
      <c r="F454" s="452"/>
      <c r="G454" s="147"/>
      <c r="H454" s="147"/>
      <c r="I454" s="147"/>
      <c r="J454" s="753">
        <f t="shared" si="84"/>
      </c>
      <c r="K454" s="146"/>
      <c r="N454" s="111"/>
      <c r="O454" s="111"/>
      <c r="S454" s="111"/>
      <c r="T454" s="111"/>
      <c r="V454" s="111"/>
      <c r="W454" s="111"/>
      <c r="Y454" s="149"/>
    </row>
    <row r="455" spans="1:25" s="149" customFormat="1" ht="33" customHeight="1">
      <c r="A455" s="164">
        <v>60</v>
      </c>
      <c r="B455" s="11">
        <v>7300</v>
      </c>
      <c r="C455" s="853" t="s">
        <v>227</v>
      </c>
      <c r="D455" s="842"/>
      <c r="E455" s="787">
        <f>SUM(E456:E461)</f>
        <v>0</v>
      </c>
      <c r="F455" s="477">
        <f>SUM(F456:F461)</f>
        <v>0</v>
      </c>
      <c r="G455" s="304">
        <f>SUM(G456:G461)</f>
        <v>0</v>
      </c>
      <c r="H455" s="304">
        <f>SUM(H456:H461)</f>
        <v>0</v>
      </c>
      <c r="I455" s="304">
        <f>SUM(I456:I461)</f>
        <v>0</v>
      </c>
      <c r="J455" s="753">
        <f t="shared" si="84"/>
      </c>
      <c r="K455" s="146"/>
      <c r="P455" s="330"/>
      <c r="Y455" s="111"/>
    </row>
    <row r="456" spans="1:23" ht="15.75">
      <c r="A456" s="165">
        <v>65</v>
      </c>
      <c r="B456" s="7"/>
      <c r="C456" s="18">
        <v>7320</v>
      </c>
      <c r="D456" s="246" t="s">
        <v>228</v>
      </c>
      <c r="E456" s="483"/>
      <c r="F456" s="482"/>
      <c r="G456" s="311"/>
      <c r="H456" s="311"/>
      <c r="I456" s="311"/>
      <c r="J456" s="753">
        <f t="shared" si="84"/>
      </c>
      <c r="K456" s="146"/>
      <c r="N456" s="111"/>
      <c r="O456" s="111"/>
      <c r="S456" s="111"/>
      <c r="T456" s="111"/>
      <c r="V456" s="111"/>
      <c r="W456" s="111"/>
    </row>
    <row r="457" spans="1:25" ht="31.5">
      <c r="A457" s="165">
        <v>85</v>
      </c>
      <c r="B457" s="7"/>
      <c r="C457" s="53">
        <v>7369</v>
      </c>
      <c r="D457" s="247" t="s">
        <v>229</v>
      </c>
      <c r="E457" s="483"/>
      <c r="F457" s="482"/>
      <c r="G457" s="311"/>
      <c r="H457" s="311"/>
      <c r="I457" s="311"/>
      <c r="J457" s="753">
        <f t="shared" si="84"/>
      </c>
      <c r="K457" s="146"/>
      <c r="N457" s="111"/>
      <c r="O457" s="111"/>
      <c r="S457" s="111"/>
      <c r="T457" s="111"/>
      <c r="V457" s="111"/>
      <c r="W457" s="111"/>
      <c r="Y457" s="149"/>
    </row>
    <row r="458" spans="1:23" ht="31.5">
      <c r="A458" s="165">
        <v>90</v>
      </c>
      <c r="B458" s="7"/>
      <c r="C458" s="50">
        <v>7370</v>
      </c>
      <c r="D458" s="248" t="s">
        <v>230</v>
      </c>
      <c r="E458" s="483"/>
      <c r="F458" s="482"/>
      <c r="G458" s="311"/>
      <c r="H458" s="311"/>
      <c r="I458" s="311"/>
      <c r="J458" s="753">
        <f t="shared" si="84"/>
      </c>
      <c r="K458" s="146"/>
      <c r="N458" s="111"/>
      <c r="O458" s="111"/>
      <c r="S458" s="111"/>
      <c r="T458" s="111"/>
      <c r="V458" s="111"/>
      <c r="W458" s="111"/>
    </row>
    <row r="459" spans="1:23" ht="15.75">
      <c r="A459" s="165">
        <v>95</v>
      </c>
      <c r="B459" s="7"/>
      <c r="C459" s="8">
        <v>7391</v>
      </c>
      <c r="D459" s="43" t="s">
        <v>231</v>
      </c>
      <c r="E459" s="469"/>
      <c r="F459" s="152"/>
      <c r="G459" s="677"/>
      <c r="H459" s="677"/>
      <c r="I459" s="677"/>
      <c r="J459" s="753">
        <f t="shared" si="84"/>
      </c>
      <c r="K459" s="146"/>
      <c r="N459" s="111"/>
      <c r="O459" s="111"/>
      <c r="S459" s="111"/>
      <c r="T459" s="111"/>
      <c r="V459" s="111"/>
      <c r="W459" s="111"/>
    </row>
    <row r="460" spans="1:23" ht="15.75">
      <c r="A460" s="165">
        <v>100</v>
      </c>
      <c r="B460" s="7"/>
      <c r="C460" s="8">
        <v>7392</v>
      </c>
      <c r="D460" s="43" t="s">
        <v>232</v>
      </c>
      <c r="E460" s="469"/>
      <c r="F460" s="152"/>
      <c r="G460" s="677"/>
      <c r="H460" s="677"/>
      <c r="I460" s="677"/>
      <c r="J460" s="753">
        <f t="shared" si="84"/>
      </c>
      <c r="K460" s="146"/>
      <c r="N460" s="111"/>
      <c r="O460" s="111"/>
      <c r="S460" s="111"/>
      <c r="T460" s="111"/>
      <c r="V460" s="111"/>
      <c r="W460" s="111"/>
    </row>
    <row r="461" spans="1:23" ht="15.75">
      <c r="A461" s="165">
        <v>105</v>
      </c>
      <c r="B461" s="7"/>
      <c r="C461" s="14">
        <v>7393</v>
      </c>
      <c r="D461" s="13" t="s">
        <v>233</v>
      </c>
      <c r="E461" s="469"/>
      <c r="F461" s="152"/>
      <c r="G461" s="677"/>
      <c r="H461" s="677"/>
      <c r="I461" s="677"/>
      <c r="J461" s="753">
        <f t="shared" si="84"/>
      </c>
      <c r="K461" s="146"/>
      <c r="N461" s="111"/>
      <c r="O461" s="111"/>
      <c r="S461" s="111"/>
      <c r="T461" s="111"/>
      <c r="V461" s="111"/>
      <c r="W461" s="111"/>
    </row>
    <row r="462" spans="1:58" s="309" customFormat="1" ht="29.25" customHeight="1">
      <c r="A462" s="168">
        <v>110</v>
      </c>
      <c r="B462" s="11">
        <v>7900</v>
      </c>
      <c r="C462" s="854" t="s">
        <v>234</v>
      </c>
      <c r="D462" s="854"/>
      <c r="E462" s="470">
        <f>+E463+E464</f>
        <v>0</v>
      </c>
      <c r="F462" s="239">
        <f>+F463+F464</f>
        <v>0</v>
      </c>
      <c r="G462" s="154">
        <f>+G463+G464</f>
        <v>0</v>
      </c>
      <c r="H462" s="154">
        <f>+H463+H464</f>
        <v>0</v>
      </c>
      <c r="I462" s="154">
        <f>+I463+I464</f>
        <v>0</v>
      </c>
      <c r="J462" s="753">
        <f t="shared" si="84"/>
      </c>
      <c r="K462" s="146"/>
      <c r="L462" s="331"/>
      <c r="M462" s="331"/>
      <c r="N462" s="332"/>
      <c r="O462" s="331"/>
      <c r="P462" s="331"/>
      <c r="Q462" s="332"/>
      <c r="R462" s="331"/>
      <c r="S462" s="331"/>
      <c r="T462" s="332"/>
      <c r="U462" s="331"/>
      <c r="V462" s="331"/>
      <c r="W462" s="332"/>
      <c r="X462" s="331"/>
      <c r="Y462" s="111"/>
      <c r="Z462" s="169"/>
      <c r="AA462" s="331"/>
      <c r="AB462" s="331"/>
      <c r="AC462" s="332"/>
      <c r="AD462" s="331"/>
      <c r="AE462" s="331"/>
      <c r="AF462" s="332"/>
      <c r="AG462" s="333"/>
      <c r="AH462" s="333"/>
      <c r="AI462" s="334"/>
      <c r="AJ462" s="333"/>
      <c r="AK462" s="333"/>
      <c r="AL462" s="334"/>
      <c r="AM462" s="333"/>
      <c r="AN462" s="333"/>
      <c r="AO462" s="335"/>
      <c r="AP462" s="333"/>
      <c r="AQ462" s="333"/>
      <c r="AR462" s="334"/>
      <c r="AS462" s="333"/>
      <c r="AT462" s="333"/>
      <c r="AU462" s="334"/>
      <c r="AV462" s="333"/>
      <c r="AW462" s="334"/>
      <c r="AX462" s="335"/>
      <c r="AY462" s="334"/>
      <c r="AZ462" s="334"/>
      <c r="BA462" s="333"/>
      <c r="BB462" s="333"/>
      <c r="BC462" s="334"/>
      <c r="BD462" s="333"/>
      <c r="BF462" s="333"/>
    </row>
    <row r="463" spans="1:244" s="341" customFormat="1" ht="15.75">
      <c r="A463" s="336">
        <v>115</v>
      </c>
      <c r="B463" s="7"/>
      <c r="C463" s="99">
        <v>7901</v>
      </c>
      <c r="D463" s="487" t="s">
        <v>235</v>
      </c>
      <c r="E463" s="469"/>
      <c r="F463" s="152"/>
      <c r="G463" s="677"/>
      <c r="H463" s="677"/>
      <c r="I463" s="677"/>
      <c r="J463" s="753">
        <f t="shared" si="84"/>
      </c>
      <c r="K463" s="146"/>
      <c r="L463" s="337"/>
      <c r="M463" s="338"/>
      <c r="N463" s="337"/>
      <c r="O463" s="337"/>
      <c r="P463" s="338"/>
      <c r="Q463" s="337"/>
      <c r="R463" s="337"/>
      <c r="S463" s="338"/>
      <c r="T463" s="337"/>
      <c r="U463" s="337"/>
      <c r="V463" s="338"/>
      <c r="W463" s="337"/>
      <c r="X463" s="337"/>
      <c r="Y463" s="111"/>
      <c r="Z463" s="337"/>
      <c r="AA463" s="337"/>
      <c r="AB463" s="338"/>
      <c r="AC463" s="337"/>
      <c r="AD463" s="337"/>
      <c r="AE463" s="338"/>
      <c r="AF463" s="337"/>
      <c r="AG463" s="337"/>
      <c r="AH463" s="338"/>
      <c r="AI463" s="337"/>
      <c r="AJ463" s="337"/>
      <c r="AK463" s="338"/>
      <c r="AL463" s="337"/>
      <c r="AM463" s="337"/>
      <c r="AN463" s="339"/>
      <c r="AO463" s="337"/>
      <c r="AP463" s="337"/>
      <c r="AQ463" s="338"/>
      <c r="AR463" s="337"/>
      <c r="AS463" s="337"/>
      <c r="AT463" s="338"/>
      <c r="AU463" s="337"/>
      <c r="AV463" s="338"/>
      <c r="AW463" s="339"/>
      <c r="AX463" s="338"/>
      <c r="AY463" s="338"/>
      <c r="AZ463" s="337"/>
      <c r="BA463" s="337"/>
      <c r="BB463" s="338"/>
      <c r="BC463" s="337"/>
      <c r="BD463" s="340"/>
      <c r="BE463" s="337"/>
      <c r="BF463" s="340"/>
      <c r="BG463" s="340"/>
      <c r="BH463" s="340"/>
      <c r="BI463" s="340"/>
      <c r="BJ463" s="340"/>
      <c r="BK463" s="340"/>
      <c r="BL463" s="340"/>
      <c r="BM463" s="340"/>
      <c r="BN463" s="340"/>
      <c r="BO463" s="340"/>
      <c r="BP463" s="340"/>
      <c r="BQ463" s="340"/>
      <c r="BR463" s="340"/>
      <c r="BS463" s="340"/>
      <c r="BT463" s="340"/>
      <c r="BU463" s="340"/>
      <c r="BV463" s="340"/>
      <c r="BW463" s="340"/>
      <c r="BX463" s="340"/>
      <c r="BY463" s="340"/>
      <c r="BZ463" s="340"/>
      <c r="CA463" s="340"/>
      <c r="CB463" s="340"/>
      <c r="CC463" s="340"/>
      <c r="CD463" s="340"/>
      <c r="CE463" s="340"/>
      <c r="CF463" s="340"/>
      <c r="CG463" s="340"/>
      <c r="CH463" s="340"/>
      <c r="CI463" s="340"/>
      <c r="CJ463" s="340"/>
      <c r="CK463" s="340"/>
      <c r="CL463" s="340"/>
      <c r="CM463" s="340"/>
      <c r="CN463" s="340"/>
      <c r="CO463" s="340"/>
      <c r="CP463" s="340"/>
      <c r="CQ463" s="340"/>
      <c r="CR463" s="340"/>
      <c r="CS463" s="340"/>
      <c r="CT463" s="340"/>
      <c r="CU463" s="340"/>
      <c r="CV463" s="340"/>
      <c r="CW463" s="340"/>
      <c r="CX463" s="340"/>
      <c r="CY463" s="340"/>
      <c r="CZ463" s="340"/>
      <c r="DA463" s="340"/>
      <c r="DB463" s="340"/>
      <c r="DC463" s="340"/>
      <c r="DD463" s="340"/>
      <c r="DE463" s="340"/>
      <c r="DF463" s="340"/>
      <c r="DG463" s="340"/>
      <c r="DH463" s="340"/>
      <c r="DI463" s="340"/>
      <c r="DJ463" s="340"/>
      <c r="DK463" s="340"/>
      <c r="DL463" s="340"/>
      <c r="DM463" s="340"/>
      <c r="DN463" s="340"/>
      <c r="DO463" s="340"/>
      <c r="DP463" s="340"/>
      <c r="DQ463" s="340"/>
      <c r="DR463" s="340"/>
      <c r="DS463" s="340"/>
      <c r="DT463" s="340"/>
      <c r="DU463" s="340"/>
      <c r="DV463" s="340"/>
      <c r="DW463" s="340"/>
      <c r="DX463" s="340"/>
      <c r="DY463" s="340"/>
      <c r="DZ463" s="340"/>
      <c r="EA463" s="340"/>
      <c r="EB463" s="340"/>
      <c r="EC463" s="340"/>
      <c r="ED463" s="340"/>
      <c r="EE463" s="340"/>
      <c r="EF463" s="340"/>
      <c r="EG463" s="340"/>
      <c r="EH463" s="340"/>
      <c r="EI463" s="340"/>
      <c r="EJ463" s="340"/>
      <c r="EK463" s="340"/>
      <c r="EL463" s="340"/>
      <c r="EM463" s="340"/>
      <c r="EN463" s="340"/>
      <c r="EO463" s="340"/>
      <c r="EP463" s="340"/>
      <c r="EQ463" s="340"/>
      <c r="ER463" s="340"/>
      <c r="ES463" s="340"/>
      <c r="ET463" s="340"/>
      <c r="EU463" s="340"/>
      <c r="EV463" s="340"/>
      <c r="EW463" s="340"/>
      <c r="EX463" s="340"/>
      <c r="EY463" s="340"/>
      <c r="EZ463" s="340"/>
      <c r="FA463" s="340"/>
      <c r="FB463" s="340"/>
      <c r="FC463" s="340"/>
      <c r="FD463" s="340"/>
      <c r="FE463" s="340"/>
      <c r="FF463" s="340"/>
      <c r="FG463" s="340"/>
      <c r="FH463" s="340"/>
      <c r="FI463" s="340"/>
      <c r="FJ463" s="340"/>
      <c r="FK463" s="340"/>
      <c r="FL463" s="340"/>
      <c r="FM463" s="340"/>
      <c r="FN463" s="340"/>
      <c r="FO463" s="340"/>
      <c r="FP463" s="340"/>
      <c r="FQ463" s="340"/>
      <c r="FR463" s="340"/>
      <c r="FS463" s="340"/>
      <c r="FT463" s="340"/>
      <c r="FU463" s="340"/>
      <c r="FV463" s="340"/>
      <c r="FW463" s="340"/>
      <c r="FX463" s="340"/>
      <c r="FY463" s="340"/>
      <c r="FZ463" s="340"/>
      <c r="GA463" s="340"/>
      <c r="GB463" s="340"/>
      <c r="GC463" s="340"/>
      <c r="GD463" s="340"/>
      <c r="GE463" s="340"/>
      <c r="GF463" s="340"/>
      <c r="GG463" s="340"/>
      <c r="GH463" s="340"/>
      <c r="GI463" s="340"/>
      <c r="GJ463" s="340"/>
      <c r="GK463" s="340"/>
      <c r="GL463" s="340"/>
      <c r="GM463" s="340"/>
      <c r="GN463" s="340"/>
      <c r="GO463" s="340"/>
      <c r="GP463" s="340"/>
      <c r="GQ463" s="340"/>
      <c r="GR463" s="340"/>
      <c r="GS463" s="340"/>
      <c r="GT463" s="340"/>
      <c r="GU463" s="340"/>
      <c r="GV463" s="340"/>
      <c r="GW463" s="340"/>
      <c r="GX463" s="340"/>
      <c r="GY463" s="340"/>
      <c r="GZ463" s="340"/>
      <c r="HA463" s="340"/>
      <c r="HB463" s="340"/>
      <c r="HC463" s="340"/>
      <c r="HD463" s="340"/>
      <c r="HE463" s="340"/>
      <c r="HF463" s="340"/>
      <c r="HG463" s="340"/>
      <c r="HH463" s="340"/>
      <c r="HI463" s="340"/>
      <c r="HJ463" s="340"/>
      <c r="HK463" s="340"/>
      <c r="HL463" s="340"/>
      <c r="HM463" s="340"/>
      <c r="HN463" s="340"/>
      <c r="HO463" s="340"/>
      <c r="HP463" s="340"/>
      <c r="HQ463" s="340"/>
      <c r="HR463" s="340"/>
      <c r="HS463" s="340"/>
      <c r="HT463" s="340"/>
      <c r="HU463" s="340"/>
      <c r="HV463" s="340"/>
      <c r="HW463" s="340"/>
      <c r="HX463" s="340"/>
      <c r="HY463" s="340"/>
      <c r="HZ463" s="340"/>
      <c r="IA463" s="340"/>
      <c r="IB463" s="340"/>
      <c r="IC463" s="340"/>
      <c r="ID463" s="340"/>
      <c r="IE463" s="340"/>
      <c r="IF463" s="340"/>
      <c r="IG463" s="340"/>
      <c r="IH463" s="340"/>
      <c r="II463" s="340"/>
      <c r="IJ463" s="340"/>
    </row>
    <row r="464" spans="1:244" s="341" customFormat="1" ht="15.75">
      <c r="A464" s="336">
        <v>120</v>
      </c>
      <c r="B464" s="7"/>
      <c r="C464" s="100">
        <v>7902</v>
      </c>
      <c r="D464" s="488" t="s">
        <v>236</v>
      </c>
      <c r="E464" s="469"/>
      <c r="F464" s="152"/>
      <c r="G464" s="677"/>
      <c r="H464" s="677"/>
      <c r="I464" s="677"/>
      <c r="J464" s="753">
        <f t="shared" si="84"/>
      </c>
      <c r="K464" s="146"/>
      <c r="L464" s="337"/>
      <c r="M464" s="338"/>
      <c r="N464" s="337"/>
      <c r="O464" s="337"/>
      <c r="P464" s="338"/>
      <c r="Q464" s="337"/>
      <c r="R464" s="337"/>
      <c r="S464" s="338"/>
      <c r="T464" s="337"/>
      <c r="U464" s="337"/>
      <c r="V464" s="338"/>
      <c r="W464" s="337"/>
      <c r="X464" s="337"/>
      <c r="Y464" s="331"/>
      <c r="Z464" s="337"/>
      <c r="AA464" s="337"/>
      <c r="AB464" s="338"/>
      <c r="AC464" s="337"/>
      <c r="AD464" s="337"/>
      <c r="AE464" s="338"/>
      <c r="AF464" s="337"/>
      <c r="AG464" s="337"/>
      <c r="AH464" s="338"/>
      <c r="AI464" s="337"/>
      <c r="AJ464" s="337"/>
      <c r="AK464" s="338"/>
      <c r="AL464" s="337"/>
      <c r="AM464" s="337"/>
      <c r="AN464" s="339"/>
      <c r="AO464" s="337"/>
      <c r="AP464" s="337"/>
      <c r="AQ464" s="338"/>
      <c r="AR464" s="337"/>
      <c r="AS464" s="337"/>
      <c r="AT464" s="338"/>
      <c r="AU464" s="337"/>
      <c r="AV464" s="338"/>
      <c r="AW464" s="339"/>
      <c r="AX464" s="338"/>
      <c r="AY464" s="338"/>
      <c r="AZ464" s="337"/>
      <c r="BA464" s="337"/>
      <c r="BB464" s="338"/>
      <c r="BC464" s="337"/>
      <c r="BD464" s="340"/>
      <c r="BE464" s="337"/>
      <c r="BF464" s="340"/>
      <c r="BG464" s="340"/>
      <c r="BH464" s="340"/>
      <c r="BI464" s="340"/>
      <c r="BJ464" s="340"/>
      <c r="BK464" s="340"/>
      <c r="BL464" s="340"/>
      <c r="BM464" s="340"/>
      <c r="BN464" s="340"/>
      <c r="BO464" s="340"/>
      <c r="BP464" s="340"/>
      <c r="BQ464" s="340"/>
      <c r="BR464" s="340"/>
      <c r="BS464" s="340"/>
      <c r="BT464" s="340"/>
      <c r="BU464" s="340"/>
      <c r="BV464" s="340"/>
      <c r="BW464" s="340"/>
      <c r="BX464" s="340"/>
      <c r="BY464" s="340"/>
      <c r="BZ464" s="340"/>
      <c r="CA464" s="340"/>
      <c r="CB464" s="340"/>
      <c r="CC464" s="340"/>
      <c r="CD464" s="340"/>
      <c r="CE464" s="340"/>
      <c r="CF464" s="340"/>
      <c r="CG464" s="340"/>
      <c r="CH464" s="340"/>
      <c r="CI464" s="340"/>
      <c r="CJ464" s="340"/>
      <c r="CK464" s="340"/>
      <c r="CL464" s="340"/>
      <c r="CM464" s="340"/>
      <c r="CN464" s="340"/>
      <c r="CO464" s="340"/>
      <c r="CP464" s="340"/>
      <c r="CQ464" s="340"/>
      <c r="CR464" s="340"/>
      <c r="CS464" s="340"/>
      <c r="CT464" s="340"/>
      <c r="CU464" s="340"/>
      <c r="CV464" s="340"/>
      <c r="CW464" s="340"/>
      <c r="CX464" s="340"/>
      <c r="CY464" s="340"/>
      <c r="CZ464" s="340"/>
      <c r="DA464" s="340"/>
      <c r="DB464" s="340"/>
      <c r="DC464" s="340"/>
      <c r="DD464" s="340"/>
      <c r="DE464" s="340"/>
      <c r="DF464" s="340"/>
      <c r="DG464" s="340"/>
      <c r="DH464" s="340"/>
      <c r="DI464" s="340"/>
      <c r="DJ464" s="340"/>
      <c r="DK464" s="340"/>
      <c r="DL464" s="340"/>
      <c r="DM464" s="340"/>
      <c r="DN464" s="340"/>
      <c r="DO464" s="340"/>
      <c r="DP464" s="340"/>
      <c r="DQ464" s="340"/>
      <c r="DR464" s="340"/>
      <c r="DS464" s="340"/>
      <c r="DT464" s="340"/>
      <c r="DU464" s="340"/>
      <c r="DV464" s="340"/>
      <c r="DW464" s="340"/>
      <c r="DX464" s="340"/>
      <c r="DY464" s="340"/>
      <c r="DZ464" s="340"/>
      <c r="EA464" s="340"/>
      <c r="EB464" s="340"/>
      <c r="EC464" s="340"/>
      <c r="ED464" s="340"/>
      <c r="EE464" s="340"/>
      <c r="EF464" s="340"/>
      <c r="EG464" s="340"/>
      <c r="EH464" s="340"/>
      <c r="EI464" s="340"/>
      <c r="EJ464" s="340"/>
      <c r="EK464" s="340"/>
      <c r="EL464" s="340"/>
      <c r="EM464" s="340"/>
      <c r="EN464" s="340"/>
      <c r="EO464" s="340"/>
      <c r="EP464" s="340"/>
      <c r="EQ464" s="340"/>
      <c r="ER464" s="340"/>
      <c r="ES464" s="340"/>
      <c r="ET464" s="340"/>
      <c r="EU464" s="340"/>
      <c r="EV464" s="340"/>
      <c r="EW464" s="340"/>
      <c r="EX464" s="340"/>
      <c r="EY464" s="340"/>
      <c r="EZ464" s="340"/>
      <c r="FA464" s="340"/>
      <c r="FB464" s="340"/>
      <c r="FC464" s="340"/>
      <c r="FD464" s="340"/>
      <c r="FE464" s="340"/>
      <c r="FF464" s="340"/>
      <c r="FG464" s="340"/>
      <c r="FH464" s="340"/>
      <c r="FI464" s="340"/>
      <c r="FJ464" s="340"/>
      <c r="FK464" s="340"/>
      <c r="FL464" s="340"/>
      <c r="FM464" s="340"/>
      <c r="FN464" s="340"/>
      <c r="FO464" s="340"/>
      <c r="FP464" s="340"/>
      <c r="FQ464" s="340"/>
      <c r="FR464" s="340"/>
      <c r="FS464" s="340"/>
      <c r="FT464" s="340"/>
      <c r="FU464" s="340"/>
      <c r="FV464" s="340"/>
      <c r="FW464" s="340"/>
      <c r="FX464" s="340"/>
      <c r="FY464" s="340"/>
      <c r="FZ464" s="340"/>
      <c r="GA464" s="340"/>
      <c r="GB464" s="340"/>
      <c r="GC464" s="340"/>
      <c r="GD464" s="340"/>
      <c r="GE464" s="340"/>
      <c r="GF464" s="340"/>
      <c r="GG464" s="340"/>
      <c r="GH464" s="340"/>
      <c r="GI464" s="340"/>
      <c r="GJ464" s="340"/>
      <c r="GK464" s="340"/>
      <c r="GL464" s="340"/>
      <c r="GM464" s="340"/>
      <c r="GN464" s="340"/>
      <c r="GO464" s="340"/>
      <c r="GP464" s="340"/>
      <c r="GQ464" s="340"/>
      <c r="GR464" s="340"/>
      <c r="GS464" s="340"/>
      <c r="GT464" s="340"/>
      <c r="GU464" s="340"/>
      <c r="GV464" s="340"/>
      <c r="GW464" s="340"/>
      <c r="GX464" s="340"/>
      <c r="GY464" s="340"/>
      <c r="GZ464" s="340"/>
      <c r="HA464" s="340"/>
      <c r="HB464" s="340"/>
      <c r="HC464" s="340"/>
      <c r="HD464" s="340"/>
      <c r="HE464" s="340"/>
      <c r="HF464" s="340"/>
      <c r="HG464" s="340"/>
      <c r="HH464" s="340"/>
      <c r="HI464" s="340"/>
      <c r="HJ464" s="340"/>
      <c r="HK464" s="340"/>
      <c r="HL464" s="340"/>
      <c r="HM464" s="340"/>
      <c r="HN464" s="340"/>
      <c r="HO464" s="340"/>
      <c r="HP464" s="340"/>
      <c r="HQ464" s="340"/>
      <c r="HR464" s="340"/>
      <c r="HS464" s="340"/>
      <c r="HT464" s="340"/>
      <c r="HU464" s="340"/>
      <c r="HV464" s="340"/>
      <c r="HW464" s="340"/>
      <c r="HX464" s="340"/>
      <c r="HY464" s="340"/>
      <c r="HZ464" s="340"/>
      <c r="IA464" s="340"/>
      <c r="IB464" s="340"/>
      <c r="IC464" s="340"/>
      <c r="ID464" s="340"/>
      <c r="IE464" s="340"/>
      <c r="IF464" s="340"/>
      <c r="IG464" s="340"/>
      <c r="IH464" s="340"/>
      <c r="II464" s="340"/>
      <c r="IJ464" s="340"/>
    </row>
    <row r="465" spans="1:25" s="149" customFormat="1" ht="15.75">
      <c r="A465" s="164">
        <v>125</v>
      </c>
      <c r="B465" s="11">
        <v>8000</v>
      </c>
      <c r="C465" s="847" t="s">
        <v>237</v>
      </c>
      <c r="D465" s="847"/>
      <c r="E465" s="787">
        <f>SUM(E466:E480)</f>
        <v>0</v>
      </c>
      <c r="F465" s="477">
        <f>SUM(F466:F480)</f>
        <v>0</v>
      </c>
      <c r="G465" s="304">
        <f>SUM(G466:G480)</f>
        <v>0</v>
      </c>
      <c r="H465" s="304">
        <f>SUM(H466:H480)</f>
        <v>0</v>
      </c>
      <c r="I465" s="304">
        <f>SUM(I466:I480)</f>
        <v>0</v>
      </c>
      <c r="J465" s="753">
        <f t="shared" si="84"/>
      </c>
      <c r="K465" s="146"/>
      <c r="P465" s="330"/>
      <c r="Y465" s="339"/>
    </row>
    <row r="466" spans="1:25" ht="15.75">
      <c r="A466" s="165">
        <v>130</v>
      </c>
      <c r="B466" s="12"/>
      <c r="C466" s="18">
        <v>8011</v>
      </c>
      <c r="D466" s="9" t="s">
        <v>238</v>
      </c>
      <c r="E466" s="450"/>
      <c r="F466" s="452"/>
      <c r="G466" s="147"/>
      <c r="H466" s="147"/>
      <c r="I466" s="147"/>
      <c r="J466" s="753">
        <f t="shared" si="84"/>
      </c>
      <c r="K466" s="146"/>
      <c r="N466" s="111"/>
      <c r="O466" s="111"/>
      <c r="S466" s="111"/>
      <c r="T466" s="111"/>
      <c r="V466" s="111"/>
      <c r="W466" s="111"/>
      <c r="Y466" s="339"/>
    </row>
    <row r="467" spans="1:25" ht="15.75">
      <c r="A467" s="165">
        <v>135</v>
      </c>
      <c r="B467" s="12"/>
      <c r="C467" s="8">
        <v>8012</v>
      </c>
      <c r="D467" s="10" t="s">
        <v>239</v>
      </c>
      <c r="E467" s="450"/>
      <c r="F467" s="452"/>
      <c r="G467" s="147"/>
      <c r="H467" s="147"/>
      <c r="I467" s="147"/>
      <c r="J467" s="753">
        <f t="shared" si="84"/>
      </c>
      <c r="K467" s="146"/>
      <c r="N467" s="111"/>
      <c r="O467" s="111"/>
      <c r="S467" s="111"/>
      <c r="T467" s="111"/>
      <c r="V467" s="111"/>
      <c r="W467" s="111"/>
      <c r="Y467" s="149"/>
    </row>
    <row r="468" spans="1:23" ht="29.25" customHeight="1">
      <c r="A468" s="165">
        <v>140</v>
      </c>
      <c r="B468" s="12"/>
      <c r="C468" s="8">
        <v>8017</v>
      </c>
      <c r="D468" s="10" t="s">
        <v>240</v>
      </c>
      <c r="E468" s="450"/>
      <c r="F468" s="452"/>
      <c r="G468" s="147"/>
      <c r="H468" s="147"/>
      <c r="I468" s="147"/>
      <c r="J468" s="753">
        <f t="shared" si="84"/>
      </c>
      <c r="K468" s="146"/>
      <c r="N468" s="111"/>
      <c r="O468" s="111"/>
      <c r="S468" s="111"/>
      <c r="T468" s="111"/>
      <c r="V468" s="111"/>
      <c r="W468" s="111"/>
    </row>
    <row r="469" spans="1:23" ht="15.75">
      <c r="A469" s="165">
        <v>145</v>
      </c>
      <c r="B469" s="12"/>
      <c r="C469" s="53">
        <v>8018</v>
      </c>
      <c r="D469" s="101" t="s">
        <v>241</v>
      </c>
      <c r="E469" s="450"/>
      <c r="F469" s="452"/>
      <c r="G469" s="147"/>
      <c r="H469" s="147"/>
      <c r="I469" s="147"/>
      <c r="J469" s="753">
        <f t="shared" si="84"/>
      </c>
      <c r="K469" s="146"/>
      <c r="N469" s="111"/>
      <c r="O469" s="111"/>
      <c r="S469" s="111"/>
      <c r="T469" s="111"/>
      <c r="V469" s="111"/>
      <c r="W469" s="111"/>
    </row>
    <row r="470" spans="1:23" ht="15.75">
      <c r="A470" s="165">
        <v>150</v>
      </c>
      <c r="B470" s="12"/>
      <c r="C470" s="48">
        <v>8031</v>
      </c>
      <c r="D470" s="49" t="s">
        <v>242</v>
      </c>
      <c r="E470" s="450"/>
      <c r="F470" s="452"/>
      <c r="G470" s="147"/>
      <c r="H470" s="147"/>
      <c r="I470" s="147"/>
      <c r="J470" s="753">
        <f t="shared" si="84"/>
      </c>
      <c r="K470" s="146"/>
      <c r="N470" s="111"/>
      <c r="O470" s="111"/>
      <c r="S470" s="111"/>
      <c r="T470" s="111"/>
      <c r="V470" s="111"/>
      <c r="W470" s="111"/>
    </row>
    <row r="471" spans="1:23" ht="15.75">
      <c r="A471" s="165">
        <v>155</v>
      </c>
      <c r="B471" s="12"/>
      <c r="C471" s="8">
        <v>8032</v>
      </c>
      <c r="D471" s="10" t="s">
        <v>243</v>
      </c>
      <c r="E471" s="450"/>
      <c r="F471" s="452"/>
      <c r="G471" s="147"/>
      <c r="H471" s="147"/>
      <c r="I471" s="147"/>
      <c r="J471" s="753">
        <f t="shared" si="84"/>
      </c>
      <c r="K471" s="146"/>
      <c r="N471" s="111"/>
      <c r="O471" s="111"/>
      <c r="S471" s="111"/>
      <c r="T471" s="111"/>
      <c r="V471" s="111"/>
      <c r="W471" s="111"/>
    </row>
    <row r="472" spans="1:23" ht="24.75" customHeight="1">
      <c r="A472" s="165">
        <v>175</v>
      </c>
      <c r="B472" s="12"/>
      <c r="C472" s="8">
        <v>8037</v>
      </c>
      <c r="D472" s="10" t="s">
        <v>244</v>
      </c>
      <c r="E472" s="450"/>
      <c r="F472" s="452"/>
      <c r="G472" s="147"/>
      <c r="H472" s="147"/>
      <c r="I472" s="147"/>
      <c r="J472" s="753">
        <f t="shared" si="84"/>
      </c>
      <c r="K472" s="146"/>
      <c r="N472" s="111"/>
      <c r="O472" s="111"/>
      <c r="S472" s="111"/>
      <c r="T472" s="111"/>
      <c r="V472" s="111"/>
      <c r="W472" s="111"/>
    </row>
    <row r="473" spans="1:23" ht="15.75">
      <c r="A473" s="165">
        <v>180</v>
      </c>
      <c r="B473" s="12"/>
      <c r="C473" s="53">
        <v>8038</v>
      </c>
      <c r="D473" s="101" t="s">
        <v>245</v>
      </c>
      <c r="E473" s="450"/>
      <c r="F473" s="452"/>
      <c r="G473" s="147"/>
      <c r="H473" s="147"/>
      <c r="I473" s="147"/>
      <c r="J473" s="753">
        <f t="shared" si="84"/>
      </c>
      <c r="K473" s="146"/>
      <c r="N473" s="111"/>
      <c r="O473" s="111"/>
      <c r="S473" s="111"/>
      <c r="T473" s="111"/>
      <c r="V473" s="111"/>
      <c r="W473" s="111"/>
    </row>
    <row r="474" spans="1:23" ht="31.5">
      <c r="A474" s="165">
        <v>185</v>
      </c>
      <c r="B474" s="12"/>
      <c r="C474" s="48">
        <v>8051</v>
      </c>
      <c r="D474" s="49" t="s">
        <v>246</v>
      </c>
      <c r="E474" s="450"/>
      <c r="F474" s="452"/>
      <c r="G474" s="147"/>
      <c r="H474" s="147"/>
      <c r="I474" s="147"/>
      <c r="J474" s="753">
        <f t="shared" si="84"/>
      </c>
      <c r="K474" s="146"/>
      <c r="N474" s="111"/>
      <c r="O474" s="111"/>
      <c r="S474" s="111"/>
      <c r="T474" s="111"/>
      <c r="V474" s="111"/>
      <c r="W474" s="111"/>
    </row>
    <row r="475" spans="1:23" ht="31.5">
      <c r="A475" s="165">
        <v>190</v>
      </c>
      <c r="B475" s="12"/>
      <c r="C475" s="8">
        <v>8052</v>
      </c>
      <c r="D475" s="10" t="s">
        <v>247</v>
      </c>
      <c r="E475" s="450"/>
      <c r="F475" s="452"/>
      <c r="G475" s="147"/>
      <c r="H475" s="147"/>
      <c r="I475" s="147"/>
      <c r="J475" s="753">
        <f t="shared" si="84"/>
      </c>
      <c r="K475" s="146"/>
      <c r="N475" s="111"/>
      <c r="O475" s="111"/>
      <c r="S475" s="111"/>
      <c r="T475" s="111"/>
      <c r="V475" s="111"/>
      <c r="W475" s="111"/>
    </row>
    <row r="476" spans="1:23" ht="31.5">
      <c r="A476" s="165">
        <v>195</v>
      </c>
      <c r="B476" s="12"/>
      <c r="C476" s="8">
        <v>8057</v>
      </c>
      <c r="D476" s="10" t="s">
        <v>248</v>
      </c>
      <c r="E476" s="450"/>
      <c r="F476" s="452"/>
      <c r="G476" s="147"/>
      <c r="H476" s="147"/>
      <c r="I476" s="147"/>
      <c r="J476" s="753">
        <f t="shared" si="84"/>
      </c>
      <c r="K476" s="146"/>
      <c r="N476" s="111"/>
      <c r="O476" s="111"/>
      <c r="S476" s="111"/>
      <c r="T476" s="111"/>
      <c r="V476" s="111"/>
      <c r="W476" s="111"/>
    </row>
    <row r="477" spans="1:23" ht="31.5">
      <c r="A477" s="165">
        <v>200</v>
      </c>
      <c r="B477" s="12"/>
      <c r="C477" s="53">
        <v>8058</v>
      </c>
      <c r="D477" s="101" t="s">
        <v>249</v>
      </c>
      <c r="E477" s="450"/>
      <c r="F477" s="452"/>
      <c r="G477" s="147"/>
      <c r="H477" s="147"/>
      <c r="I477" s="147"/>
      <c r="J477" s="753">
        <f t="shared" si="84"/>
      </c>
      <c r="K477" s="146"/>
      <c r="N477" s="111"/>
      <c r="O477" s="111"/>
      <c r="S477" s="111"/>
      <c r="T477" s="111"/>
      <c r="V477" s="111"/>
      <c r="W477" s="111"/>
    </row>
    <row r="478" spans="1:23" ht="15.75">
      <c r="A478" s="165">
        <v>205</v>
      </c>
      <c r="B478" s="12"/>
      <c r="C478" s="50">
        <v>8080</v>
      </c>
      <c r="D478" s="102" t="s">
        <v>250</v>
      </c>
      <c r="E478" s="450"/>
      <c r="F478" s="452"/>
      <c r="G478" s="147"/>
      <c r="H478" s="147"/>
      <c r="I478" s="147"/>
      <c r="J478" s="753">
        <f t="shared" si="84"/>
      </c>
      <c r="K478" s="146"/>
      <c r="N478" s="111"/>
      <c r="O478" s="111"/>
      <c r="S478" s="111"/>
      <c r="T478" s="111"/>
      <c r="V478" s="111"/>
      <c r="W478" s="111"/>
    </row>
    <row r="479" spans="1:23" ht="15.75">
      <c r="A479" s="165">
        <v>210</v>
      </c>
      <c r="B479" s="12"/>
      <c r="C479" s="8">
        <v>8097</v>
      </c>
      <c r="D479" s="43" t="s">
        <v>251</v>
      </c>
      <c r="E479" s="450"/>
      <c r="F479" s="452"/>
      <c r="G479" s="147"/>
      <c r="H479" s="147"/>
      <c r="I479" s="147"/>
      <c r="J479" s="753">
        <f t="shared" si="84"/>
      </c>
      <c r="K479" s="146"/>
      <c r="N479" s="111"/>
      <c r="O479" s="111"/>
      <c r="S479" s="111"/>
      <c r="T479" s="111"/>
      <c r="V479" s="111"/>
      <c r="W479" s="111"/>
    </row>
    <row r="480" spans="1:23" ht="15.75">
      <c r="A480" s="165">
        <v>215</v>
      </c>
      <c r="B480" s="12"/>
      <c r="C480" s="14">
        <v>8098</v>
      </c>
      <c r="D480" s="31" t="s">
        <v>252</v>
      </c>
      <c r="E480" s="450"/>
      <c r="F480" s="452"/>
      <c r="G480" s="147"/>
      <c r="H480" s="147"/>
      <c r="I480" s="147"/>
      <c r="J480" s="753">
        <f t="shared" si="84"/>
      </c>
      <c r="K480" s="146"/>
      <c r="N480" s="111"/>
      <c r="O480" s="111"/>
      <c r="S480" s="111"/>
      <c r="T480" s="111"/>
      <c r="V480" s="111"/>
      <c r="W480" s="111"/>
    </row>
    <row r="481" spans="1:25" s="149" customFormat="1" ht="33" customHeight="1">
      <c r="A481" s="164">
        <v>220</v>
      </c>
      <c r="B481" s="11">
        <v>8100</v>
      </c>
      <c r="C481" s="850" t="s">
        <v>253</v>
      </c>
      <c r="D481" s="846"/>
      <c r="E481" s="787">
        <f>SUM(E482:E485)</f>
        <v>0</v>
      </c>
      <c r="F481" s="477">
        <f>SUM(F482:F485)</f>
        <v>0</v>
      </c>
      <c r="G481" s="304">
        <f>SUM(G482:G485)</f>
        <v>0</v>
      </c>
      <c r="H481" s="304">
        <f>SUM(H482:H485)</f>
        <v>0</v>
      </c>
      <c r="I481" s="304">
        <f>SUM(I482:I485)</f>
        <v>0</v>
      </c>
      <c r="J481" s="753">
        <f t="shared" si="84"/>
      </c>
      <c r="K481" s="146"/>
      <c r="P481" s="330"/>
      <c r="Y481" s="111"/>
    </row>
    <row r="482" spans="1:23" ht="31.5">
      <c r="A482" s="165">
        <v>225</v>
      </c>
      <c r="B482" s="7"/>
      <c r="C482" s="18">
        <v>8111</v>
      </c>
      <c r="D482" s="21" t="s">
        <v>254</v>
      </c>
      <c r="E482" s="450"/>
      <c r="F482" s="452"/>
      <c r="G482" s="147"/>
      <c r="H482" s="147"/>
      <c r="I482" s="147"/>
      <c r="J482" s="753">
        <f t="shared" si="84"/>
      </c>
      <c r="K482" s="146"/>
      <c r="N482" s="111"/>
      <c r="O482" s="111"/>
      <c r="S482" s="111"/>
      <c r="T482" s="111"/>
      <c r="V482" s="111"/>
      <c r="W482" s="111"/>
    </row>
    <row r="483" spans="1:25" ht="31.5">
      <c r="A483" s="165">
        <v>230</v>
      </c>
      <c r="B483" s="7"/>
      <c r="C483" s="53">
        <v>8112</v>
      </c>
      <c r="D483" s="55" t="s">
        <v>255</v>
      </c>
      <c r="E483" s="450"/>
      <c r="F483" s="452"/>
      <c r="G483" s="147"/>
      <c r="H483" s="147"/>
      <c r="I483" s="147"/>
      <c r="J483" s="753">
        <f t="shared" si="84"/>
      </c>
      <c r="K483" s="146"/>
      <c r="N483" s="111"/>
      <c r="O483" s="111"/>
      <c r="S483" s="111"/>
      <c r="T483" s="111"/>
      <c r="V483" s="111"/>
      <c r="W483" s="111"/>
      <c r="Y483" s="149"/>
    </row>
    <row r="484" spans="1:23" ht="31.5">
      <c r="A484" s="165">
        <v>235</v>
      </c>
      <c r="B484" s="15"/>
      <c r="C484" s="8">
        <v>8121</v>
      </c>
      <c r="D484" s="43" t="s">
        <v>256</v>
      </c>
      <c r="E484" s="450"/>
      <c r="F484" s="452"/>
      <c r="G484" s="147"/>
      <c r="H484" s="147"/>
      <c r="I484" s="147"/>
      <c r="J484" s="753">
        <f t="shared" si="84"/>
      </c>
      <c r="K484" s="146"/>
      <c r="N484" s="111"/>
      <c r="O484" s="111"/>
      <c r="S484" s="111"/>
      <c r="T484" s="111"/>
      <c r="V484" s="111"/>
      <c r="W484" s="111"/>
    </row>
    <row r="485" spans="1:23" ht="31.5">
      <c r="A485" s="165">
        <v>240</v>
      </c>
      <c r="B485" s="7"/>
      <c r="C485" s="14">
        <v>8122</v>
      </c>
      <c r="D485" s="31" t="s">
        <v>257</v>
      </c>
      <c r="E485" s="450"/>
      <c r="F485" s="452"/>
      <c r="G485" s="147"/>
      <c r="H485" s="147"/>
      <c r="I485" s="147"/>
      <c r="J485" s="753">
        <f t="shared" si="84"/>
      </c>
      <c r="K485" s="146"/>
      <c r="N485" s="111"/>
      <c r="O485" s="111"/>
      <c r="S485" s="111"/>
      <c r="T485" s="111"/>
      <c r="V485" s="111"/>
      <c r="W485" s="111"/>
    </row>
    <row r="486" spans="1:25" s="149" customFormat="1" ht="23.25" customHeight="1">
      <c r="A486" s="164">
        <v>245</v>
      </c>
      <c r="B486" s="11">
        <v>8200</v>
      </c>
      <c r="C486" s="851" t="s">
        <v>258</v>
      </c>
      <c r="D486" s="838"/>
      <c r="E486" s="470"/>
      <c r="F486" s="239"/>
      <c r="G486" s="154"/>
      <c r="H486" s="154"/>
      <c r="I486" s="154"/>
      <c r="J486" s="753">
        <f t="shared" si="84"/>
      </c>
      <c r="K486" s="146"/>
      <c r="P486" s="330"/>
      <c r="Y486" s="111"/>
    </row>
    <row r="487" spans="1:25" s="149" customFormat="1" ht="15.75">
      <c r="A487" s="164">
        <v>255</v>
      </c>
      <c r="B487" s="11">
        <v>8300</v>
      </c>
      <c r="C487" s="855" t="s">
        <v>259</v>
      </c>
      <c r="D487" s="855"/>
      <c r="E487" s="787">
        <f>SUM(E488:E495)</f>
        <v>0</v>
      </c>
      <c r="F487" s="477">
        <f>SUM(F488:F495)</f>
        <v>0</v>
      </c>
      <c r="G487" s="304">
        <f>SUM(G488:G495)</f>
        <v>0</v>
      </c>
      <c r="H487" s="304">
        <f>SUM(H488:H495)</f>
        <v>0</v>
      </c>
      <c r="I487" s="304">
        <f>SUM(I488:I495)</f>
        <v>0</v>
      </c>
      <c r="J487" s="753">
        <f t="shared" si="84"/>
      </c>
      <c r="K487" s="146"/>
      <c r="P487" s="330"/>
      <c r="Y487" s="111"/>
    </row>
    <row r="488" spans="1:25" ht="18.75" customHeight="1">
      <c r="A488" s="166">
        <v>260</v>
      </c>
      <c r="B488" s="15"/>
      <c r="C488" s="18">
        <v>8311</v>
      </c>
      <c r="D488" s="21" t="s">
        <v>260</v>
      </c>
      <c r="E488" s="450"/>
      <c r="F488" s="452"/>
      <c r="G488" s="147"/>
      <c r="H488" s="147"/>
      <c r="I488" s="147"/>
      <c r="J488" s="753">
        <f t="shared" si="84"/>
      </c>
      <c r="K488" s="146"/>
      <c r="N488" s="111"/>
      <c r="O488" s="111"/>
      <c r="S488" s="111"/>
      <c r="T488" s="111"/>
      <c r="V488" s="111"/>
      <c r="W488" s="111"/>
      <c r="Y488" s="149"/>
    </row>
    <row r="489" spans="1:25" ht="18.75" customHeight="1">
      <c r="A489" s="166">
        <v>261</v>
      </c>
      <c r="B489" s="7"/>
      <c r="C489" s="53">
        <v>8312</v>
      </c>
      <c r="D489" s="55" t="s">
        <v>261</v>
      </c>
      <c r="E489" s="450"/>
      <c r="F489" s="452"/>
      <c r="G489" s="147"/>
      <c r="H489" s="147"/>
      <c r="I489" s="147"/>
      <c r="J489" s="753">
        <f t="shared" si="84"/>
      </c>
      <c r="K489" s="146"/>
      <c r="N489" s="111"/>
      <c r="O489" s="111"/>
      <c r="S489" s="111"/>
      <c r="T489" s="111"/>
      <c r="V489" s="111"/>
      <c r="W489" s="111"/>
      <c r="Y489" s="149"/>
    </row>
    <row r="490" spans="1:23" ht="18.75" customHeight="1">
      <c r="A490" s="166">
        <v>262</v>
      </c>
      <c r="B490" s="7"/>
      <c r="C490" s="8">
        <v>8321</v>
      </c>
      <c r="D490" s="43" t="s">
        <v>262</v>
      </c>
      <c r="E490" s="450"/>
      <c r="F490" s="452"/>
      <c r="G490" s="147"/>
      <c r="H490" s="147"/>
      <c r="I490" s="147"/>
      <c r="J490" s="753">
        <f t="shared" si="84"/>
      </c>
      <c r="K490" s="146"/>
      <c r="N490" s="111"/>
      <c r="O490" s="111"/>
      <c r="S490" s="111"/>
      <c r="T490" s="111"/>
      <c r="V490" s="111"/>
      <c r="W490" s="111"/>
    </row>
    <row r="491" spans="1:23" ht="18.75" customHeight="1">
      <c r="A491" s="166">
        <v>263</v>
      </c>
      <c r="B491" s="7"/>
      <c r="C491" s="14">
        <v>8322</v>
      </c>
      <c r="D491" s="31" t="s">
        <v>263</v>
      </c>
      <c r="E491" s="450"/>
      <c r="F491" s="452"/>
      <c r="G491" s="147"/>
      <c r="H491" s="147"/>
      <c r="I491" s="147"/>
      <c r="J491" s="753">
        <f t="shared" si="84"/>
      </c>
      <c r="K491" s="146"/>
      <c r="N491" s="111"/>
      <c r="O491" s="111"/>
      <c r="S491" s="111"/>
      <c r="T491" s="111"/>
      <c r="V491" s="111"/>
      <c r="W491" s="111"/>
    </row>
    <row r="492" spans="1:23" ht="18.75" customHeight="1">
      <c r="A492" s="166">
        <v>264</v>
      </c>
      <c r="B492" s="15"/>
      <c r="C492" s="18">
        <v>8371</v>
      </c>
      <c r="D492" s="21" t="s">
        <v>264</v>
      </c>
      <c r="E492" s="450"/>
      <c r="F492" s="452"/>
      <c r="G492" s="147"/>
      <c r="H492" s="147"/>
      <c r="I492" s="147"/>
      <c r="J492" s="753">
        <f t="shared" si="84"/>
      </c>
      <c r="K492" s="146"/>
      <c r="N492" s="111"/>
      <c r="O492" s="111"/>
      <c r="S492" s="111"/>
      <c r="T492" s="111"/>
      <c r="V492" s="111"/>
      <c r="W492" s="111"/>
    </row>
    <row r="493" spans="1:23" ht="18.75" customHeight="1">
      <c r="A493" s="166">
        <v>265</v>
      </c>
      <c r="B493" s="7"/>
      <c r="C493" s="53">
        <v>8372</v>
      </c>
      <c r="D493" s="55" t="s">
        <v>265</v>
      </c>
      <c r="E493" s="450"/>
      <c r="F493" s="452"/>
      <c r="G493" s="147"/>
      <c r="H493" s="147"/>
      <c r="I493" s="147"/>
      <c r="J493" s="753">
        <f t="shared" si="84"/>
      </c>
      <c r="K493" s="146"/>
      <c r="N493" s="111"/>
      <c r="O493" s="111"/>
      <c r="S493" s="111"/>
      <c r="T493" s="111"/>
      <c r="V493" s="111"/>
      <c r="W493" s="111"/>
    </row>
    <row r="494" spans="1:23" ht="18.75" customHeight="1">
      <c r="A494" s="166">
        <v>266</v>
      </c>
      <c r="B494" s="7"/>
      <c r="C494" s="8">
        <v>8381</v>
      </c>
      <c r="D494" s="43" t="s">
        <v>266</v>
      </c>
      <c r="E494" s="450"/>
      <c r="F494" s="452"/>
      <c r="G494" s="147"/>
      <c r="H494" s="147"/>
      <c r="I494" s="147"/>
      <c r="J494" s="753">
        <f t="shared" si="84"/>
      </c>
      <c r="K494" s="146"/>
      <c r="N494" s="111"/>
      <c r="O494" s="111"/>
      <c r="S494" s="111"/>
      <c r="T494" s="111"/>
      <c r="V494" s="111"/>
      <c r="W494" s="111"/>
    </row>
    <row r="495" spans="1:23" ht="18.75" customHeight="1">
      <c r="A495" s="166">
        <v>267</v>
      </c>
      <c r="B495" s="7"/>
      <c r="C495" s="14">
        <v>8382</v>
      </c>
      <c r="D495" s="31" t="s">
        <v>267</v>
      </c>
      <c r="E495" s="450"/>
      <c r="F495" s="452"/>
      <c r="G495" s="147"/>
      <c r="H495" s="147"/>
      <c r="I495" s="147"/>
      <c r="J495" s="753">
        <f t="shared" si="84"/>
      </c>
      <c r="K495" s="146"/>
      <c r="N495" s="111"/>
      <c r="O495" s="111"/>
      <c r="S495" s="111"/>
      <c r="T495" s="111"/>
      <c r="V495" s="111"/>
      <c r="W495" s="111"/>
    </row>
    <row r="496" spans="1:25" s="149" customFormat="1" ht="15.75">
      <c r="A496" s="164">
        <v>280</v>
      </c>
      <c r="B496" s="11">
        <v>8400</v>
      </c>
      <c r="C496" s="856" t="s">
        <v>268</v>
      </c>
      <c r="D496" s="856"/>
      <c r="E496" s="787">
        <f>+E497+E498</f>
        <v>0</v>
      </c>
      <c r="F496" s="477">
        <f>+F497+F498</f>
        <v>0</v>
      </c>
      <c r="G496" s="304">
        <f>+G497+G498</f>
        <v>0</v>
      </c>
      <c r="H496" s="304">
        <f>+H497+H498</f>
        <v>0</v>
      </c>
      <c r="I496" s="304">
        <f>+I497+I498</f>
        <v>0</v>
      </c>
      <c r="J496" s="753">
        <f t="shared" si="84"/>
      </c>
      <c r="K496" s="146"/>
      <c r="P496" s="330"/>
      <c r="Y496" s="111"/>
    </row>
    <row r="497" spans="1:23" ht="15.75">
      <c r="A497" s="165">
        <v>285</v>
      </c>
      <c r="B497" s="7"/>
      <c r="C497" s="18">
        <v>8410</v>
      </c>
      <c r="D497" s="21" t="s">
        <v>269</v>
      </c>
      <c r="E497" s="469"/>
      <c r="F497" s="152"/>
      <c r="G497" s="677"/>
      <c r="H497" s="677"/>
      <c r="I497" s="677"/>
      <c r="J497" s="753">
        <f t="shared" si="84"/>
      </c>
      <c r="K497" s="146"/>
      <c r="N497" s="111"/>
      <c r="O497" s="111"/>
      <c r="S497" s="111"/>
      <c r="T497" s="111"/>
      <c r="V497" s="111"/>
      <c r="W497" s="111"/>
    </row>
    <row r="498" spans="1:25" ht="19.5" customHeight="1">
      <c r="A498" s="165">
        <v>290</v>
      </c>
      <c r="B498" s="7"/>
      <c r="C498" s="14">
        <v>8420</v>
      </c>
      <c r="D498" s="31" t="s">
        <v>270</v>
      </c>
      <c r="E498" s="469"/>
      <c r="F498" s="152"/>
      <c r="G498" s="677"/>
      <c r="H498" s="677"/>
      <c r="I498" s="677"/>
      <c r="J498" s="753">
        <f t="shared" si="84"/>
      </c>
      <c r="K498" s="146"/>
      <c r="N498" s="111"/>
      <c r="O498" s="111"/>
      <c r="S498" s="111"/>
      <c r="T498" s="111"/>
      <c r="V498" s="111"/>
      <c r="W498" s="111"/>
      <c r="Y498" s="149"/>
    </row>
    <row r="499" spans="1:25" s="149" customFormat="1" ht="15.75">
      <c r="A499" s="164">
        <v>295</v>
      </c>
      <c r="B499" s="11">
        <v>8500</v>
      </c>
      <c r="C499" s="847" t="s">
        <v>271</v>
      </c>
      <c r="D499" s="847"/>
      <c r="E499" s="787">
        <f>SUM(E500:E502)</f>
        <v>0</v>
      </c>
      <c r="F499" s="477">
        <f>SUM(F500:F502)</f>
        <v>0</v>
      </c>
      <c r="G499" s="304">
        <f>SUM(G500:G502)</f>
        <v>0</v>
      </c>
      <c r="H499" s="304">
        <f>SUM(H500:H502)</f>
        <v>0</v>
      </c>
      <c r="I499" s="304">
        <f>SUM(I500:I502)</f>
        <v>0</v>
      </c>
      <c r="J499" s="753">
        <f t="shared" si="84"/>
      </c>
      <c r="K499" s="146"/>
      <c r="P499" s="330"/>
      <c r="Y499" s="111"/>
    </row>
    <row r="500" spans="1:23" ht="15.75">
      <c r="A500" s="165">
        <v>300</v>
      </c>
      <c r="B500" s="7"/>
      <c r="C500" s="18">
        <v>8501</v>
      </c>
      <c r="D500" s="9" t="s">
        <v>272</v>
      </c>
      <c r="E500" s="450"/>
      <c r="F500" s="452"/>
      <c r="G500" s="147"/>
      <c r="H500" s="147"/>
      <c r="I500" s="147"/>
      <c r="J500" s="753">
        <f t="shared" si="84"/>
      </c>
      <c r="K500" s="146"/>
      <c r="N500" s="111"/>
      <c r="O500" s="111"/>
      <c r="S500" s="111"/>
      <c r="T500" s="111"/>
      <c r="V500" s="111"/>
      <c r="W500" s="111"/>
    </row>
    <row r="501" spans="1:25" ht="15.75">
      <c r="A501" s="165">
        <v>305</v>
      </c>
      <c r="B501" s="7"/>
      <c r="C501" s="8">
        <v>8502</v>
      </c>
      <c r="D501" s="10" t="s">
        <v>273</v>
      </c>
      <c r="E501" s="450"/>
      <c r="F501" s="452"/>
      <c r="G501" s="147"/>
      <c r="H501" s="147"/>
      <c r="I501" s="147"/>
      <c r="J501" s="753">
        <f t="shared" si="84"/>
      </c>
      <c r="K501" s="146"/>
      <c r="N501" s="111"/>
      <c r="O501" s="111"/>
      <c r="S501" s="111"/>
      <c r="T501" s="111"/>
      <c r="V501" s="111"/>
      <c r="W501" s="111"/>
      <c r="Y501" s="149"/>
    </row>
    <row r="502" spans="1:23" ht="15.75">
      <c r="A502" s="165">
        <v>310</v>
      </c>
      <c r="B502" s="7"/>
      <c r="C502" s="14">
        <v>8504</v>
      </c>
      <c r="D502" s="31" t="s">
        <v>274</v>
      </c>
      <c r="E502" s="450"/>
      <c r="F502" s="452"/>
      <c r="G502" s="147"/>
      <c r="H502" s="147"/>
      <c r="I502" s="147"/>
      <c r="J502" s="753">
        <f t="shared" si="84"/>
      </c>
      <c r="K502" s="146"/>
      <c r="N502" s="111"/>
      <c r="O502" s="111"/>
      <c r="S502" s="111"/>
      <c r="T502" s="111"/>
      <c r="V502" s="111"/>
      <c r="W502" s="111"/>
    </row>
    <row r="503" spans="1:25" s="149" customFormat="1" ht="15.75">
      <c r="A503" s="164">
        <v>315</v>
      </c>
      <c r="B503" s="11">
        <v>8600</v>
      </c>
      <c r="C503" s="847" t="s">
        <v>275</v>
      </c>
      <c r="D503" s="847"/>
      <c r="E503" s="787">
        <f>SUM(E504:E507)</f>
        <v>0</v>
      </c>
      <c r="F503" s="477">
        <f>SUM(F504:F507)</f>
        <v>0</v>
      </c>
      <c r="G503" s="304">
        <f>SUM(G504:G507)</f>
        <v>0</v>
      </c>
      <c r="H503" s="304">
        <f>SUM(H504:H507)</f>
        <v>0</v>
      </c>
      <c r="I503" s="304">
        <f>SUM(I504:I507)</f>
        <v>0</v>
      </c>
      <c r="J503" s="753">
        <f t="shared" si="84"/>
      </c>
      <c r="K503" s="146"/>
      <c r="P503" s="330"/>
      <c r="Y503" s="111"/>
    </row>
    <row r="504" spans="1:23" ht="15.75">
      <c r="A504" s="165">
        <v>320</v>
      </c>
      <c r="B504" s="7"/>
      <c r="C504" s="18">
        <v>8611</v>
      </c>
      <c r="D504" s="9" t="s">
        <v>276</v>
      </c>
      <c r="E504" s="450"/>
      <c r="F504" s="452"/>
      <c r="G504" s="147"/>
      <c r="H504" s="147"/>
      <c r="I504" s="147"/>
      <c r="J504" s="753">
        <f t="shared" si="84"/>
      </c>
      <c r="K504" s="146"/>
      <c r="N504" s="111"/>
      <c r="O504" s="111"/>
      <c r="S504" s="111"/>
      <c r="T504" s="111"/>
      <c r="V504" s="111"/>
      <c r="W504" s="111"/>
    </row>
    <row r="505" spans="1:25" ht="15.75">
      <c r="A505" s="165">
        <v>325</v>
      </c>
      <c r="B505" s="7"/>
      <c r="C505" s="48">
        <v>8621</v>
      </c>
      <c r="D505" s="49" t="s">
        <v>277</v>
      </c>
      <c r="E505" s="450"/>
      <c r="F505" s="452"/>
      <c r="G505" s="147"/>
      <c r="H505" s="147"/>
      <c r="I505" s="147"/>
      <c r="J505" s="753">
        <f t="shared" si="84"/>
      </c>
      <c r="K505" s="146"/>
      <c r="N505" s="111"/>
      <c r="O505" s="111"/>
      <c r="S505" s="111"/>
      <c r="T505" s="111"/>
      <c r="V505" s="111"/>
      <c r="W505" s="111"/>
      <c r="Y505" s="149"/>
    </row>
    <row r="506" spans="1:23" ht="31.5">
      <c r="A506" s="165">
        <v>330</v>
      </c>
      <c r="B506" s="7"/>
      <c r="C506" s="8">
        <v>8623</v>
      </c>
      <c r="D506" s="10" t="s">
        <v>278</v>
      </c>
      <c r="E506" s="450"/>
      <c r="F506" s="452"/>
      <c r="G506" s="147"/>
      <c r="H506" s="147"/>
      <c r="I506" s="147"/>
      <c r="J506" s="753">
        <f t="shared" si="84"/>
      </c>
      <c r="K506" s="146"/>
      <c r="N506" s="111"/>
      <c r="O506" s="111"/>
      <c r="S506" s="111"/>
      <c r="T506" s="111"/>
      <c r="V506" s="111"/>
      <c r="W506" s="111"/>
    </row>
    <row r="507" spans="1:23" ht="15.75">
      <c r="A507" s="165">
        <v>340</v>
      </c>
      <c r="B507" s="7"/>
      <c r="C507" s="103">
        <v>8640</v>
      </c>
      <c r="D507" s="104" t="s">
        <v>279</v>
      </c>
      <c r="E507" s="450"/>
      <c r="F507" s="452"/>
      <c r="G507" s="147"/>
      <c r="H507" s="147"/>
      <c r="I507" s="147"/>
      <c r="J507" s="753">
        <f t="shared" si="84"/>
      </c>
      <c r="K507" s="146"/>
      <c r="N507" s="111"/>
      <c r="O507" s="111"/>
      <c r="S507" s="111"/>
      <c r="T507" s="111"/>
      <c r="V507" s="111"/>
      <c r="W507" s="111"/>
    </row>
    <row r="508" spans="1:25" s="149" customFormat="1" ht="18" customHeight="1">
      <c r="A508" s="164">
        <v>355</v>
      </c>
      <c r="B508" s="11">
        <v>8800</v>
      </c>
      <c r="C508" s="850" t="s">
        <v>280</v>
      </c>
      <c r="D508" s="846"/>
      <c r="E508" s="787">
        <f>SUM(E509:E511)</f>
        <v>0</v>
      </c>
      <c r="F508" s="477">
        <f>SUM(F509:F511)</f>
        <v>0</v>
      </c>
      <c r="G508" s="304">
        <f>SUM(G509:G511)</f>
        <v>0</v>
      </c>
      <c r="H508" s="304">
        <f>SUM(H509:H511)</f>
        <v>0</v>
      </c>
      <c r="I508" s="304">
        <f>SUM(I509:I511)</f>
        <v>0</v>
      </c>
      <c r="J508" s="753">
        <f t="shared" si="84"/>
      </c>
      <c r="K508" s="146"/>
      <c r="P508" s="330"/>
      <c r="Y508" s="111"/>
    </row>
    <row r="509" spans="1:23" ht="15.75">
      <c r="A509" s="165">
        <v>360</v>
      </c>
      <c r="B509" s="7"/>
      <c r="C509" s="18">
        <v>8801</v>
      </c>
      <c r="D509" s="9" t="s">
        <v>281</v>
      </c>
      <c r="E509" s="481"/>
      <c r="F509" s="478"/>
      <c r="G509" s="306"/>
      <c r="H509" s="306"/>
      <c r="I509" s="306"/>
      <c r="J509" s="753">
        <f aca="true" t="shared" si="85" ref="J509:J570">(IF($E509&lt;&gt;0,$J$2,IF($I509&lt;&gt;0,$J$2,"")))</f>
      </c>
      <c r="K509" s="146"/>
      <c r="N509" s="111"/>
      <c r="O509" s="111"/>
      <c r="S509" s="111"/>
      <c r="T509" s="111"/>
      <c r="V509" s="111"/>
      <c r="W509" s="111"/>
    </row>
    <row r="510" spans="1:25" ht="31.5">
      <c r="A510" s="165">
        <v>365</v>
      </c>
      <c r="B510" s="7"/>
      <c r="C510" s="8">
        <v>8802</v>
      </c>
      <c r="D510" s="10" t="s">
        <v>282</v>
      </c>
      <c r="E510" s="481"/>
      <c r="F510" s="478"/>
      <c r="G510" s="306"/>
      <c r="H510" s="306"/>
      <c r="I510" s="306"/>
      <c r="J510" s="753">
        <f t="shared" si="85"/>
      </c>
      <c r="K510" s="146"/>
      <c r="N510" s="111"/>
      <c r="O510" s="111"/>
      <c r="S510" s="111"/>
      <c r="T510" s="111"/>
      <c r="V510" s="111"/>
      <c r="W510" s="111"/>
      <c r="Y510" s="149"/>
    </row>
    <row r="511" spans="1:23" ht="31.5">
      <c r="A511" s="165">
        <v>370</v>
      </c>
      <c r="B511" s="7"/>
      <c r="C511" s="14">
        <v>8803</v>
      </c>
      <c r="D511" s="13" t="s">
        <v>283</v>
      </c>
      <c r="E511" s="481"/>
      <c r="F511" s="478"/>
      <c r="G511" s="306"/>
      <c r="H511" s="306"/>
      <c r="I511" s="306"/>
      <c r="J511" s="753">
        <f t="shared" si="85"/>
      </c>
      <c r="K511" s="146"/>
      <c r="N511" s="111"/>
      <c r="O511" s="111"/>
      <c r="S511" s="111"/>
      <c r="T511" s="111"/>
      <c r="V511" s="111"/>
      <c r="W511" s="111"/>
    </row>
    <row r="512" spans="1:25" s="149" customFormat="1" ht="24" customHeight="1">
      <c r="A512" s="164">
        <v>375</v>
      </c>
      <c r="B512" s="11">
        <v>8900</v>
      </c>
      <c r="C512" s="841" t="s">
        <v>176</v>
      </c>
      <c r="D512" s="842"/>
      <c r="E512" s="787">
        <f>SUM(E513:E515)</f>
        <v>0</v>
      </c>
      <c r="F512" s="477">
        <f>SUM(F513:F515)</f>
        <v>0</v>
      </c>
      <c r="G512" s="304">
        <f>SUM(G513:G515)</f>
        <v>0</v>
      </c>
      <c r="H512" s="304">
        <f>SUM(H513:H515)</f>
        <v>0</v>
      </c>
      <c r="I512" s="304">
        <f>SUM(I513:I515)</f>
        <v>0</v>
      </c>
      <c r="J512" s="753">
        <f t="shared" si="85"/>
      </c>
      <c r="K512" s="146"/>
      <c r="P512" s="330"/>
      <c r="Y512" s="111"/>
    </row>
    <row r="513" spans="1:23" ht="31.5">
      <c r="A513" s="165">
        <v>380</v>
      </c>
      <c r="B513" s="29"/>
      <c r="C513" s="18">
        <v>8901</v>
      </c>
      <c r="D513" s="9" t="s">
        <v>284</v>
      </c>
      <c r="E513" s="483"/>
      <c r="F513" s="794"/>
      <c r="G513" s="795"/>
      <c r="H513" s="795"/>
      <c r="I513" s="795"/>
      <c r="J513" s="753">
        <f t="shared" si="85"/>
      </c>
      <c r="K513" s="146"/>
      <c r="N513" s="111"/>
      <c r="O513" s="111"/>
      <c r="S513" s="111"/>
      <c r="T513" s="111"/>
      <c r="V513" s="111"/>
      <c r="W513" s="111"/>
    </row>
    <row r="514" spans="1:25" ht="31.5">
      <c r="A514" s="165">
        <v>385</v>
      </c>
      <c r="B514" s="29"/>
      <c r="C514" s="8">
        <v>8902</v>
      </c>
      <c r="D514" s="10" t="s">
        <v>89</v>
      </c>
      <c r="E514" s="483"/>
      <c r="F514" s="794"/>
      <c r="G514" s="795"/>
      <c r="H514" s="795"/>
      <c r="I514" s="795"/>
      <c r="J514" s="753">
        <f t="shared" si="85"/>
      </c>
      <c r="K514" s="146"/>
      <c r="N514" s="111"/>
      <c r="O514" s="111"/>
      <c r="S514" s="111"/>
      <c r="T514" s="111"/>
      <c r="V514" s="111"/>
      <c r="W514" s="111"/>
      <c r="Y514" s="149"/>
    </row>
    <row r="515" spans="1:23" ht="31.5">
      <c r="A515" s="165">
        <v>390</v>
      </c>
      <c r="B515" s="29"/>
      <c r="C515" s="14">
        <v>8903</v>
      </c>
      <c r="D515" s="13" t="s">
        <v>90</v>
      </c>
      <c r="E515" s="483"/>
      <c r="F515" s="794"/>
      <c r="G515" s="795"/>
      <c r="H515" s="795"/>
      <c r="I515" s="795"/>
      <c r="J515" s="753">
        <f t="shared" si="85"/>
      </c>
      <c r="K515" s="146"/>
      <c r="N515" s="111"/>
      <c r="O515" s="111"/>
      <c r="S515" s="111"/>
      <c r="T515" s="111"/>
      <c r="V515" s="111"/>
      <c r="W515" s="111"/>
    </row>
    <row r="516" spans="1:25" s="149" customFormat="1" ht="15.75">
      <c r="A516" s="164">
        <v>395</v>
      </c>
      <c r="B516" s="11">
        <v>9000</v>
      </c>
      <c r="C516" s="843" t="s">
        <v>285</v>
      </c>
      <c r="D516" s="843"/>
      <c r="E516" s="453"/>
      <c r="F516" s="456"/>
      <c r="G516" s="160"/>
      <c r="H516" s="160"/>
      <c r="I516" s="160"/>
      <c r="J516" s="753">
        <f t="shared" si="85"/>
      </c>
      <c r="K516" s="146"/>
      <c r="P516" s="330"/>
      <c r="Y516" s="111"/>
    </row>
    <row r="517" spans="1:25" s="149" customFormat="1" ht="33" customHeight="1">
      <c r="A517" s="164">
        <v>405</v>
      </c>
      <c r="B517" s="11">
        <v>9100</v>
      </c>
      <c r="C517" s="844" t="s">
        <v>286</v>
      </c>
      <c r="D517" s="844"/>
      <c r="E517" s="787">
        <f>SUM(E518:E521)</f>
        <v>0</v>
      </c>
      <c r="F517" s="477">
        <f>SUM(F518:F521)</f>
        <v>0</v>
      </c>
      <c r="G517" s="304">
        <f>SUM(G518:G521)</f>
        <v>0</v>
      </c>
      <c r="H517" s="304">
        <f>SUM(H518:H521)</f>
        <v>0</v>
      </c>
      <c r="I517" s="304">
        <f>SUM(I518:I521)</f>
        <v>0</v>
      </c>
      <c r="J517" s="753">
        <f t="shared" si="85"/>
      </c>
      <c r="K517" s="146"/>
      <c r="P517" s="330"/>
      <c r="Y517" s="111"/>
    </row>
    <row r="518" spans="1:25" ht="15.75">
      <c r="A518" s="165">
        <v>410</v>
      </c>
      <c r="B518" s="7"/>
      <c r="C518" s="18">
        <v>9111</v>
      </c>
      <c r="D518" s="21" t="s">
        <v>287</v>
      </c>
      <c r="E518" s="450"/>
      <c r="F518" s="452"/>
      <c r="G518" s="147"/>
      <c r="H518" s="147"/>
      <c r="I518" s="147"/>
      <c r="J518" s="753">
        <f t="shared" si="85"/>
      </c>
      <c r="K518" s="146"/>
      <c r="N518" s="111"/>
      <c r="O518" s="111"/>
      <c r="S518" s="111"/>
      <c r="T518" s="111"/>
      <c r="V518" s="111"/>
      <c r="W518" s="111"/>
      <c r="Y518" s="149"/>
    </row>
    <row r="519" spans="1:25" ht="15.75">
      <c r="A519" s="165">
        <v>415</v>
      </c>
      <c r="B519" s="7"/>
      <c r="C519" s="8">
        <v>9112</v>
      </c>
      <c r="D519" s="43" t="s">
        <v>288</v>
      </c>
      <c r="E519" s="450"/>
      <c r="F519" s="452"/>
      <c r="G519" s="147"/>
      <c r="H519" s="147"/>
      <c r="I519" s="147"/>
      <c r="J519" s="753">
        <f t="shared" si="85"/>
      </c>
      <c r="K519" s="146"/>
      <c r="N519" s="111"/>
      <c r="O519" s="111"/>
      <c r="S519" s="111"/>
      <c r="T519" s="111"/>
      <c r="V519" s="111"/>
      <c r="W519" s="111"/>
      <c r="Y519" s="149"/>
    </row>
    <row r="520" spans="1:23" ht="15.75">
      <c r="A520" s="165">
        <v>420</v>
      </c>
      <c r="B520" s="7"/>
      <c r="C520" s="8">
        <v>9121</v>
      </c>
      <c r="D520" s="43" t="s">
        <v>289</v>
      </c>
      <c r="E520" s="450"/>
      <c r="F520" s="452"/>
      <c r="G520" s="147"/>
      <c r="H520" s="147"/>
      <c r="I520" s="147"/>
      <c r="J520" s="753">
        <f t="shared" si="85"/>
      </c>
      <c r="K520" s="146"/>
      <c r="N520" s="111"/>
      <c r="O520" s="111"/>
      <c r="S520" s="111"/>
      <c r="T520" s="111"/>
      <c r="V520" s="111"/>
      <c r="W520" s="111"/>
    </row>
    <row r="521" spans="1:23" ht="15.75">
      <c r="A521" s="165">
        <v>425</v>
      </c>
      <c r="B521" s="7"/>
      <c r="C521" s="14">
        <v>9122</v>
      </c>
      <c r="D521" s="31" t="s">
        <v>290</v>
      </c>
      <c r="E521" s="450"/>
      <c r="F521" s="452"/>
      <c r="G521" s="147"/>
      <c r="H521" s="147"/>
      <c r="I521" s="147"/>
      <c r="J521" s="753">
        <f t="shared" si="85"/>
      </c>
      <c r="K521" s="146"/>
      <c r="N521" s="111"/>
      <c r="O521" s="111"/>
      <c r="S521" s="111"/>
      <c r="T521" s="111"/>
      <c r="V521" s="111"/>
      <c r="W521" s="111"/>
    </row>
    <row r="522" spans="1:25" s="149" customFormat="1" ht="31.5" customHeight="1">
      <c r="A522" s="164">
        <v>430</v>
      </c>
      <c r="B522" s="11">
        <v>9200</v>
      </c>
      <c r="C522" s="845" t="s">
        <v>291</v>
      </c>
      <c r="D522" s="846"/>
      <c r="E522" s="787">
        <f>+E523+E524</f>
        <v>0</v>
      </c>
      <c r="F522" s="477">
        <f>+F523+F524</f>
        <v>0</v>
      </c>
      <c r="G522" s="304">
        <f>+G523+G524</f>
        <v>0</v>
      </c>
      <c r="H522" s="304">
        <f>+H523+H524</f>
        <v>0</v>
      </c>
      <c r="I522" s="304">
        <f>+I523+I524</f>
        <v>0</v>
      </c>
      <c r="J522" s="753">
        <f t="shared" si="85"/>
      </c>
      <c r="K522" s="146"/>
      <c r="P522" s="330"/>
      <c r="Y522" s="111"/>
    </row>
    <row r="523" spans="1:23" ht="15.75">
      <c r="A523" s="165">
        <v>435</v>
      </c>
      <c r="B523" s="7"/>
      <c r="C523" s="18">
        <v>9201</v>
      </c>
      <c r="D523" s="9" t="s">
        <v>292</v>
      </c>
      <c r="E523" s="481"/>
      <c r="F523" s="478"/>
      <c r="G523" s="306"/>
      <c r="H523" s="306"/>
      <c r="I523" s="306"/>
      <c r="J523" s="753">
        <f t="shared" si="85"/>
      </c>
      <c r="K523" s="146"/>
      <c r="N523" s="111"/>
      <c r="O523" s="111"/>
      <c r="S523" s="111"/>
      <c r="T523" s="111"/>
      <c r="V523" s="111"/>
      <c r="W523" s="111"/>
    </row>
    <row r="524" spans="1:25" ht="15.75">
      <c r="A524" s="180">
        <v>440</v>
      </c>
      <c r="B524" s="7"/>
      <c r="C524" s="14">
        <v>9202</v>
      </c>
      <c r="D524" s="13" t="s">
        <v>293</v>
      </c>
      <c r="E524" s="481"/>
      <c r="F524" s="478"/>
      <c r="G524" s="306"/>
      <c r="H524" s="306"/>
      <c r="I524" s="306"/>
      <c r="J524" s="753">
        <f t="shared" si="85"/>
      </c>
      <c r="K524" s="146"/>
      <c r="N524" s="111"/>
      <c r="O524" s="111"/>
      <c r="S524" s="111"/>
      <c r="T524" s="111"/>
      <c r="V524" s="111"/>
      <c r="W524" s="111"/>
      <c r="Y524" s="149"/>
    </row>
    <row r="525" spans="1:25" s="149" customFormat="1" ht="15.75">
      <c r="A525" s="244">
        <v>445</v>
      </c>
      <c r="B525" s="11">
        <v>9300</v>
      </c>
      <c r="C525" s="847" t="s">
        <v>294</v>
      </c>
      <c r="D525" s="847"/>
      <c r="E525" s="787">
        <f>SUM(E526:E539)</f>
        <v>0</v>
      </c>
      <c r="F525" s="477">
        <f>SUM(F526:F539)</f>
        <v>0</v>
      </c>
      <c r="G525" s="304">
        <f>SUM(G526:G539)</f>
        <v>0</v>
      </c>
      <c r="H525" s="304">
        <f>SUM(H526:H539)</f>
        <v>0</v>
      </c>
      <c r="I525" s="304">
        <f>SUM(I526:I539)</f>
        <v>0</v>
      </c>
      <c r="J525" s="753">
        <f t="shared" si="85"/>
      </c>
      <c r="K525" s="146"/>
      <c r="P525" s="330"/>
      <c r="Y525" s="111"/>
    </row>
    <row r="526" spans="1:23" ht="30.75" customHeight="1">
      <c r="A526" s="180">
        <v>450</v>
      </c>
      <c r="B526" s="7"/>
      <c r="C526" s="18">
        <v>9310</v>
      </c>
      <c r="D526" s="21" t="s">
        <v>295</v>
      </c>
      <c r="E526" s="481"/>
      <c r="F526" s="478"/>
      <c r="G526" s="306"/>
      <c r="H526" s="306"/>
      <c r="I526" s="306"/>
      <c r="J526" s="753">
        <f t="shared" si="85"/>
      </c>
      <c r="K526" s="146"/>
      <c r="N526" s="111"/>
      <c r="O526" s="111"/>
      <c r="S526" s="111"/>
      <c r="T526" s="111"/>
      <c r="V526" s="111"/>
      <c r="W526" s="111"/>
    </row>
    <row r="527" spans="1:25" s="178" customFormat="1" ht="31.5">
      <c r="A527" s="336">
        <v>451</v>
      </c>
      <c r="B527" s="7"/>
      <c r="C527" s="105">
        <v>9317</v>
      </c>
      <c r="D527" s="489" t="s">
        <v>296</v>
      </c>
      <c r="E527" s="481"/>
      <c r="F527" s="478"/>
      <c r="G527" s="306"/>
      <c r="H527" s="306"/>
      <c r="I527" s="306"/>
      <c r="J527" s="753">
        <f t="shared" si="85"/>
      </c>
      <c r="K527" s="146"/>
      <c r="Y527" s="149"/>
    </row>
    <row r="528" spans="1:25" s="178" customFormat="1" ht="35.25" customHeight="1">
      <c r="A528" s="336">
        <v>452</v>
      </c>
      <c r="B528" s="7"/>
      <c r="C528" s="105">
        <v>9318</v>
      </c>
      <c r="D528" s="489" t="s">
        <v>297</v>
      </c>
      <c r="E528" s="481"/>
      <c r="F528" s="478"/>
      <c r="G528" s="306"/>
      <c r="H528" s="306"/>
      <c r="I528" s="306"/>
      <c r="J528" s="753">
        <f t="shared" si="85"/>
      </c>
      <c r="K528" s="146"/>
      <c r="Y528" s="111"/>
    </row>
    <row r="529" spans="1:25" ht="31.5">
      <c r="A529" s="303">
        <v>456</v>
      </c>
      <c r="B529" s="7"/>
      <c r="C529" s="8">
        <v>9321</v>
      </c>
      <c r="D529" s="37" t="s">
        <v>298</v>
      </c>
      <c r="E529" s="481"/>
      <c r="F529" s="478"/>
      <c r="G529" s="306"/>
      <c r="H529" s="306"/>
      <c r="I529" s="306"/>
      <c r="J529" s="753">
        <f t="shared" si="85"/>
      </c>
      <c r="K529" s="146"/>
      <c r="N529" s="111"/>
      <c r="O529" s="111"/>
      <c r="S529" s="111"/>
      <c r="T529" s="111"/>
      <c r="V529" s="111"/>
      <c r="W529" s="111"/>
      <c r="Y529" s="178"/>
    </row>
    <row r="530" spans="1:25" ht="31.5">
      <c r="A530" s="303">
        <v>457</v>
      </c>
      <c r="B530" s="7"/>
      <c r="C530" s="8">
        <v>9322</v>
      </c>
      <c r="D530" s="37" t="s">
        <v>299</v>
      </c>
      <c r="E530" s="481"/>
      <c r="F530" s="478"/>
      <c r="G530" s="306"/>
      <c r="H530" s="306"/>
      <c r="I530" s="306"/>
      <c r="J530" s="753">
        <f t="shared" si="85"/>
      </c>
      <c r="K530" s="146"/>
      <c r="N530" s="111"/>
      <c r="O530" s="111"/>
      <c r="S530" s="111"/>
      <c r="T530" s="111"/>
      <c r="V530" s="111"/>
      <c r="W530" s="111"/>
      <c r="Y530" s="178"/>
    </row>
    <row r="531" spans="1:23" ht="31.5">
      <c r="A531" s="303">
        <v>458</v>
      </c>
      <c r="B531" s="7"/>
      <c r="C531" s="8">
        <v>9323</v>
      </c>
      <c r="D531" s="37" t="s">
        <v>300</v>
      </c>
      <c r="E531" s="481"/>
      <c r="F531" s="478"/>
      <c r="G531" s="306"/>
      <c r="H531" s="306"/>
      <c r="I531" s="306"/>
      <c r="J531" s="753">
        <f t="shared" si="85"/>
      </c>
      <c r="K531" s="146"/>
      <c r="N531" s="111"/>
      <c r="O531" s="111"/>
      <c r="S531" s="111"/>
      <c r="T531" s="111"/>
      <c r="V531" s="111"/>
      <c r="W531" s="111"/>
    </row>
    <row r="532" spans="1:23" ht="31.5">
      <c r="A532" s="303">
        <v>459</v>
      </c>
      <c r="B532" s="7"/>
      <c r="C532" s="8">
        <v>9324</v>
      </c>
      <c r="D532" s="37" t="s">
        <v>301</v>
      </c>
      <c r="E532" s="481"/>
      <c r="F532" s="478"/>
      <c r="G532" s="306"/>
      <c r="H532" s="306"/>
      <c r="I532" s="306"/>
      <c r="J532" s="753">
        <f t="shared" si="85"/>
      </c>
      <c r="K532" s="146"/>
      <c r="N532" s="111"/>
      <c r="O532" s="111"/>
      <c r="S532" s="111"/>
      <c r="T532" s="111"/>
      <c r="V532" s="111"/>
      <c r="W532" s="111"/>
    </row>
    <row r="533" spans="1:23" ht="15.75">
      <c r="A533" s="303">
        <v>460</v>
      </c>
      <c r="B533" s="7"/>
      <c r="C533" s="8">
        <v>9325</v>
      </c>
      <c r="D533" s="37" t="s">
        <v>302</v>
      </c>
      <c r="E533" s="481"/>
      <c r="F533" s="478"/>
      <c r="G533" s="306"/>
      <c r="H533" s="306"/>
      <c r="I533" s="306"/>
      <c r="J533" s="753">
        <f t="shared" si="85"/>
      </c>
      <c r="K533" s="146"/>
      <c r="N533" s="111"/>
      <c r="O533" s="111"/>
      <c r="S533" s="111"/>
      <c r="T533" s="111"/>
      <c r="V533" s="111"/>
      <c r="W533" s="111"/>
    </row>
    <row r="534" spans="1:23" ht="15.75">
      <c r="A534" s="303">
        <v>461</v>
      </c>
      <c r="B534" s="7"/>
      <c r="C534" s="8">
        <v>9326</v>
      </c>
      <c r="D534" s="37" t="s">
        <v>303</v>
      </c>
      <c r="E534" s="481"/>
      <c r="F534" s="478"/>
      <c r="G534" s="306"/>
      <c r="H534" s="306"/>
      <c r="I534" s="306"/>
      <c r="J534" s="753">
        <f t="shared" si="85"/>
      </c>
      <c r="K534" s="146"/>
      <c r="N534" s="111"/>
      <c r="O534" s="111"/>
      <c r="S534" s="111"/>
      <c r="T534" s="111"/>
      <c r="V534" s="111"/>
      <c r="W534" s="111"/>
    </row>
    <row r="535" spans="1:23" ht="30.75" customHeight="1">
      <c r="A535" s="180"/>
      <c r="B535" s="7"/>
      <c r="C535" s="8">
        <v>9327</v>
      </c>
      <c r="D535" s="37" t="s">
        <v>304</v>
      </c>
      <c r="E535" s="481"/>
      <c r="F535" s="478"/>
      <c r="G535" s="306"/>
      <c r="H535" s="306"/>
      <c r="I535" s="306"/>
      <c r="J535" s="753">
        <f t="shared" si="85"/>
      </c>
      <c r="K535" s="146"/>
      <c r="N535" s="111"/>
      <c r="O535" s="111"/>
      <c r="S535" s="111"/>
      <c r="T535" s="111"/>
      <c r="V535" s="111"/>
      <c r="W535" s="111"/>
    </row>
    <row r="536" spans="1:23" ht="15.75">
      <c r="A536" s="180"/>
      <c r="B536" s="7"/>
      <c r="C536" s="8">
        <v>9328</v>
      </c>
      <c r="D536" s="37" t="s">
        <v>305</v>
      </c>
      <c r="E536" s="481"/>
      <c r="F536" s="478"/>
      <c r="G536" s="306"/>
      <c r="H536" s="306"/>
      <c r="I536" s="306"/>
      <c r="J536" s="753">
        <f t="shared" si="85"/>
      </c>
      <c r="K536" s="146"/>
      <c r="N536" s="111"/>
      <c r="O536" s="111"/>
      <c r="S536" s="111"/>
      <c r="T536" s="111"/>
      <c r="V536" s="111"/>
      <c r="W536" s="111"/>
    </row>
    <row r="537" spans="1:23" ht="31.5">
      <c r="A537" s="303">
        <v>462</v>
      </c>
      <c r="B537" s="7"/>
      <c r="C537" s="8">
        <v>9330</v>
      </c>
      <c r="D537" s="10" t="s">
        <v>306</v>
      </c>
      <c r="E537" s="481"/>
      <c r="F537" s="478"/>
      <c r="G537" s="306"/>
      <c r="H537" s="306"/>
      <c r="I537" s="306"/>
      <c r="J537" s="753">
        <f t="shared" si="85"/>
      </c>
      <c r="K537" s="146"/>
      <c r="N537" s="111"/>
      <c r="O537" s="111"/>
      <c r="S537" s="111"/>
      <c r="T537" s="111"/>
      <c r="V537" s="111"/>
      <c r="W537" s="111"/>
    </row>
    <row r="538" spans="1:23" ht="15.75">
      <c r="A538" s="303">
        <v>462</v>
      </c>
      <c r="B538" s="7"/>
      <c r="C538" s="8">
        <v>9338</v>
      </c>
      <c r="D538" s="10" t="s">
        <v>91</v>
      </c>
      <c r="E538" s="481"/>
      <c r="F538" s="478"/>
      <c r="G538" s="306"/>
      <c r="H538" s="306"/>
      <c r="I538" s="306"/>
      <c r="J538" s="753">
        <f t="shared" si="85"/>
      </c>
      <c r="K538" s="146"/>
      <c r="N538" s="111"/>
      <c r="O538" s="111"/>
      <c r="S538" s="111"/>
      <c r="T538" s="111"/>
      <c r="V538" s="111"/>
      <c r="W538" s="111"/>
    </row>
    <row r="539" spans="1:23" ht="15.75">
      <c r="A539" s="180">
        <v>465</v>
      </c>
      <c r="B539" s="7"/>
      <c r="C539" s="14">
        <v>9339</v>
      </c>
      <c r="D539" s="31" t="s">
        <v>92</v>
      </c>
      <c r="E539" s="481"/>
      <c r="F539" s="478"/>
      <c r="G539" s="306"/>
      <c r="H539" s="306"/>
      <c r="I539" s="306"/>
      <c r="J539" s="753">
        <f t="shared" si="85"/>
      </c>
      <c r="K539" s="146"/>
      <c r="N539" s="111"/>
      <c r="O539" s="111"/>
      <c r="S539" s="111"/>
      <c r="T539" s="111"/>
      <c r="V539" s="111"/>
      <c r="W539" s="111"/>
    </row>
    <row r="540" spans="1:25" s="149" customFormat="1" ht="31.5" customHeight="1">
      <c r="A540" s="244">
        <v>470</v>
      </c>
      <c r="B540" s="11">
        <v>9500</v>
      </c>
      <c r="C540" s="845" t="s">
        <v>307</v>
      </c>
      <c r="D540" s="845"/>
      <c r="E540" s="787">
        <f>SUM(E541:E559)</f>
        <v>0</v>
      </c>
      <c r="F540" s="477">
        <f>SUM(F541:F559)</f>
        <v>0</v>
      </c>
      <c r="G540" s="304">
        <f>SUM(G541:G559)</f>
        <v>0</v>
      </c>
      <c r="H540" s="304">
        <f>SUM(H541:H559)</f>
        <v>0</v>
      </c>
      <c r="I540" s="304">
        <f>SUM(I541:I559)</f>
        <v>0</v>
      </c>
      <c r="J540" s="753">
        <f t="shared" si="85"/>
      </c>
      <c r="K540" s="146"/>
      <c r="P540" s="330"/>
      <c r="Y540" s="111"/>
    </row>
    <row r="541" spans="1:23" ht="15.75">
      <c r="A541" s="180">
        <v>475</v>
      </c>
      <c r="B541" s="7"/>
      <c r="C541" s="18">
        <v>9501</v>
      </c>
      <c r="D541" s="21" t="s">
        <v>308</v>
      </c>
      <c r="E541" s="450"/>
      <c r="F541" s="452"/>
      <c r="G541" s="147"/>
      <c r="H541" s="147"/>
      <c r="I541" s="147"/>
      <c r="J541" s="753">
        <f t="shared" si="85"/>
      </c>
      <c r="K541" s="146"/>
      <c r="N541" s="111"/>
      <c r="O541" s="111"/>
      <c r="S541" s="111"/>
      <c r="T541" s="111"/>
      <c r="V541" s="111"/>
      <c r="W541" s="111"/>
    </row>
    <row r="542" spans="1:25" ht="34.5" customHeight="1">
      <c r="A542" s="180">
        <v>480</v>
      </c>
      <c r="B542" s="7"/>
      <c r="C542" s="8">
        <v>9502</v>
      </c>
      <c r="D542" s="43" t="s">
        <v>309</v>
      </c>
      <c r="E542" s="450"/>
      <c r="F542" s="452"/>
      <c r="G542" s="147"/>
      <c r="H542" s="147"/>
      <c r="I542" s="147"/>
      <c r="J542" s="753">
        <f t="shared" si="85"/>
      </c>
      <c r="K542" s="146"/>
      <c r="N542" s="111"/>
      <c r="O542" s="111"/>
      <c r="S542" s="111"/>
      <c r="T542" s="111"/>
      <c r="V542" s="111"/>
      <c r="W542" s="111"/>
      <c r="Y542" s="149"/>
    </row>
    <row r="543" spans="1:23" ht="15.75">
      <c r="A543" s="180">
        <v>485</v>
      </c>
      <c r="B543" s="7"/>
      <c r="C543" s="8">
        <v>9503</v>
      </c>
      <c r="D543" s="43" t="s">
        <v>310</v>
      </c>
      <c r="E543" s="450"/>
      <c r="F543" s="452"/>
      <c r="G543" s="147"/>
      <c r="H543" s="147"/>
      <c r="I543" s="147"/>
      <c r="J543" s="753">
        <f t="shared" si="85"/>
      </c>
      <c r="K543" s="146"/>
      <c r="N543" s="111"/>
      <c r="O543" s="111"/>
      <c r="S543" s="111"/>
      <c r="T543" s="111"/>
      <c r="V543" s="111"/>
      <c r="W543" s="111"/>
    </row>
    <row r="544" spans="1:23" ht="31.5">
      <c r="A544" s="180">
        <v>490</v>
      </c>
      <c r="B544" s="7"/>
      <c r="C544" s="8">
        <v>9504</v>
      </c>
      <c r="D544" s="43" t="s">
        <v>311</v>
      </c>
      <c r="E544" s="450"/>
      <c r="F544" s="452"/>
      <c r="G544" s="147"/>
      <c r="H544" s="147"/>
      <c r="I544" s="147"/>
      <c r="J544" s="753">
        <f t="shared" si="85"/>
      </c>
      <c r="K544" s="146"/>
      <c r="N544" s="111"/>
      <c r="O544" s="111"/>
      <c r="S544" s="111"/>
      <c r="T544" s="111"/>
      <c r="V544" s="111"/>
      <c r="W544" s="111"/>
    </row>
    <row r="545" spans="1:23" ht="15.75">
      <c r="A545" s="180">
        <v>495</v>
      </c>
      <c r="B545" s="7"/>
      <c r="C545" s="8">
        <v>9505</v>
      </c>
      <c r="D545" s="43" t="s">
        <v>312</v>
      </c>
      <c r="E545" s="450"/>
      <c r="F545" s="452"/>
      <c r="G545" s="147"/>
      <c r="H545" s="147"/>
      <c r="I545" s="147"/>
      <c r="J545" s="753">
        <f t="shared" si="85"/>
      </c>
      <c r="K545" s="146"/>
      <c r="N545" s="111"/>
      <c r="O545" s="111"/>
      <c r="S545" s="111"/>
      <c r="T545" s="111"/>
      <c r="V545" s="111"/>
      <c r="W545" s="111"/>
    </row>
    <row r="546" spans="1:23" ht="15.75">
      <c r="A546" s="180">
        <v>500</v>
      </c>
      <c r="B546" s="7"/>
      <c r="C546" s="8">
        <v>9506</v>
      </c>
      <c r="D546" s="43" t="s">
        <v>313</v>
      </c>
      <c r="E546" s="450"/>
      <c r="F546" s="452"/>
      <c r="G546" s="147"/>
      <c r="H546" s="147"/>
      <c r="I546" s="147"/>
      <c r="J546" s="753">
        <f t="shared" si="85"/>
      </c>
      <c r="K546" s="146"/>
      <c r="N546" s="111"/>
      <c r="O546" s="111"/>
      <c r="S546" s="111"/>
      <c r="T546" s="111"/>
      <c r="V546" s="111"/>
      <c r="W546" s="111"/>
    </row>
    <row r="547" spans="1:23" ht="15.75">
      <c r="A547" s="180">
        <v>505</v>
      </c>
      <c r="B547" s="7"/>
      <c r="C547" s="8">
        <v>9507</v>
      </c>
      <c r="D547" s="43" t="s">
        <v>314</v>
      </c>
      <c r="E547" s="450"/>
      <c r="F547" s="452"/>
      <c r="G547" s="147"/>
      <c r="H547" s="147"/>
      <c r="I547" s="147"/>
      <c r="J547" s="753">
        <f t="shared" si="85"/>
      </c>
      <c r="K547" s="146"/>
      <c r="N547" s="111"/>
      <c r="O547" s="111"/>
      <c r="S547" s="111"/>
      <c r="T547" s="111"/>
      <c r="V547" s="111"/>
      <c r="W547" s="111"/>
    </row>
    <row r="548" spans="1:23" ht="31.5">
      <c r="A548" s="180">
        <v>510</v>
      </c>
      <c r="B548" s="7"/>
      <c r="C548" s="8">
        <v>9508</v>
      </c>
      <c r="D548" s="43" t="s">
        <v>315</v>
      </c>
      <c r="E548" s="450"/>
      <c r="F548" s="452"/>
      <c r="G548" s="147"/>
      <c r="H548" s="147"/>
      <c r="I548" s="147"/>
      <c r="J548" s="753">
        <f t="shared" si="85"/>
      </c>
      <c r="K548" s="146"/>
      <c r="N548" s="111"/>
      <c r="O548" s="111"/>
      <c r="S548" s="111"/>
      <c r="T548" s="111"/>
      <c r="V548" s="111"/>
      <c r="W548" s="111"/>
    </row>
    <row r="549" spans="1:23" ht="15.75">
      <c r="A549" s="180">
        <v>515</v>
      </c>
      <c r="B549" s="7"/>
      <c r="C549" s="8">
        <v>9509</v>
      </c>
      <c r="D549" s="43" t="s">
        <v>316</v>
      </c>
      <c r="E549" s="450"/>
      <c r="F549" s="452"/>
      <c r="G549" s="147"/>
      <c r="H549" s="147"/>
      <c r="I549" s="147"/>
      <c r="J549" s="753">
        <f t="shared" si="85"/>
      </c>
      <c r="K549" s="146"/>
      <c r="N549" s="111"/>
      <c r="O549" s="111"/>
      <c r="S549" s="111"/>
      <c r="T549" s="111"/>
      <c r="V549" s="111"/>
      <c r="W549" s="111"/>
    </row>
    <row r="550" spans="1:23" ht="31.5">
      <c r="A550" s="180">
        <v>520</v>
      </c>
      <c r="B550" s="7"/>
      <c r="C550" s="8">
        <v>9510</v>
      </c>
      <c r="D550" s="43" t="s">
        <v>317</v>
      </c>
      <c r="E550" s="450"/>
      <c r="F550" s="452"/>
      <c r="G550" s="147"/>
      <c r="H550" s="147"/>
      <c r="I550" s="147"/>
      <c r="J550" s="753">
        <f t="shared" si="85"/>
      </c>
      <c r="K550" s="146"/>
      <c r="N550" s="111"/>
      <c r="O550" s="111"/>
      <c r="S550" s="111"/>
      <c r="T550" s="111"/>
      <c r="V550" s="111"/>
      <c r="W550" s="111"/>
    </row>
    <row r="551" spans="1:23" ht="15.75">
      <c r="A551" s="180">
        <v>525</v>
      </c>
      <c r="B551" s="7"/>
      <c r="C551" s="8">
        <v>9511</v>
      </c>
      <c r="D551" s="43" t="s">
        <v>318</v>
      </c>
      <c r="E551" s="450"/>
      <c r="F551" s="452"/>
      <c r="G551" s="147"/>
      <c r="H551" s="147"/>
      <c r="I551" s="147"/>
      <c r="J551" s="753">
        <f t="shared" si="85"/>
      </c>
      <c r="K551" s="146"/>
      <c r="N551" s="111"/>
      <c r="O551" s="111"/>
      <c r="S551" s="111"/>
      <c r="T551" s="111"/>
      <c r="V551" s="111"/>
      <c r="W551" s="111"/>
    </row>
    <row r="552" spans="1:23" ht="15.75">
      <c r="A552" s="180">
        <v>530</v>
      </c>
      <c r="B552" s="7"/>
      <c r="C552" s="8">
        <v>9512</v>
      </c>
      <c r="D552" s="43" t="s">
        <v>319</v>
      </c>
      <c r="E552" s="450"/>
      <c r="F552" s="452"/>
      <c r="G552" s="147"/>
      <c r="H552" s="147"/>
      <c r="I552" s="147"/>
      <c r="J552" s="753">
        <f t="shared" si="85"/>
      </c>
      <c r="K552" s="146"/>
      <c r="N552" s="111"/>
      <c r="O552" s="111"/>
      <c r="S552" s="111"/>
      <c r="T552" s="111"/>
      <c r="V552" s="111"/>
      <c r="W552" s="111"/>
    </row>
    <row r="553" spans="1:23" ht="15.75">
      <c r="A553" s="180">
        <v>535</v>
      </c>
      <c r="B553" s="7"/>
      <c r="C553" s="8">
        <v>9513</v>
      </c>
      <c r="D553" s="10" t="s">
        <v>320</v>
      </c>
      <c r="E553" s="481"/>
      <c r="F553" s="478"/>
      <c r="G553" s="306"/>
      <c r="H553" s="306"/>
      <c r="I553" s="306"/>
      <c r="J553" s="753">
        <f t="shared" si="85"/>
      </c>
      <c r="K553" s="146"/>
      <c r="N553" s="111"/>
      <c r="O553" s="111"/>
      <c r="S553" s="111"/>
      <c r="T553" s="111"/>
      <c r="V553" s="111"/>
      <c r="W553" s="111"/>
    </row>
    <row r="554" spans="1:23" ht="31.5">
      <c r="A554" s="180">
        <v>540</v>
      </c>
      <c r="B554" s="7"/>
      <c r="C554" s="106">
        <v>9514</v>
      </c>
      <c r="D554" s="107" t="s">
        <v>321</v>
      </c>
      <c r="E554" s="481"/>
      <c r="F554" s="478"/>
      <c r="G554" s="306"/>
      <c r="H554" s="306"/>
      <c r="I554" s="306"/>
      <c r="J554" s="753">
        <f t="shared" si="85"/>
      </c>
      <c r="K554" s="146"/>
      <c r="N554" s="111"/>
      <c r="O554" s="111"/>
      <c r="S554" s="111"/>
      <c r="T554" s="111"/>
      <c r="V554" s="111"/>
      <c r="W554" s="111"/>
    </row>
    <row r="555" spans="1:23" ht="31.5">
      <c r="A555" s="180">
        <v>545</v>
      </c>
      <c r="B555" s="7"/>
      <c r="C555" s="8">
        <v>9521</v>
      </c>
      <c r="D555" s="43" t="s">
        <v>322</v>
      </c>
      <c r="E555" s="450"/>
      <c r="F555" s="452"/>
      <c r="G555" s="147"/>
      <c r="H555" s="147"/>
      <c r="I555" s="147"/>
      <c r="J555" s="753">
        <f t="shared" si="85"/>
      </c>
      <c r="K555" s="146"/>
      <c r="N555" s="111"/>
      <c r="O555" s="111"/>
      <c r="S555" s="111"/>
      <c r="T555" s="111"/>
      <c r="V555" s="111"/>
      <c r="W555" s="111"/>
    </row>
    <row r="556" spans="1:23" ht="15.75">
      <c r="A556" s="180">
        <v>550</v>
      </c>
      <c r="B556" s="7"/>
      <c r="C556" s="8">
        <v>9522</v>
      </c>
      <c r="D556" s="37" t="s">
        <v>323</v>
      </c>
      <c r="E556" s="450"/>
      <c r="F556" s="452"/>
      <c r="G556" s="147"/>
      <c r="H556" s="147"/>
      <c r="I556" s="147"/>
      <c r="J556" s="753">
        <f t="shared" si="85"/>
      </c>
      <c r="K556" s="146"/>
      <c r="N556" s="111"/>
      <c r="O556" s="111"/>
      <c r="S556" s="111"/>
      <c r="T556" s="111"/>
      <c r="V556" s="111"/>
      <c r="W556" s="111"/>
    </row>
    <row r="557" spans="1:23" ht="15.75">
      <c r="A557" s="180">
        <v>555</v>
      </c>
      <c r="B557" s="7"/>
      <c r="C557" s="8">
        <v>9528</v>
      </c>
      <c r="D557" s="37" t="s">
        <v>324</v>
      </c>
      <c r="E557" s="450"/>
      <c r="F557" s="452"/>
      <c r="G557" s="147"/>
      <c r="H557" s="147"/>
      <c r="I557" s="147"/>
      <c r="J557" s="753">
        <f t="shared" si="85"/>
      </c>
      <c r="K557" s="146"/>
      <c r="N557" s="111"/>
      <c r="O557" s="111"/>
      <c r="S557" s="111"/>
      <c r="T557" s="111"/>
      <c r="V557" s="111"/>
      <c r="W557" s="111"/>
    </row>
    <row r="558" spans="1:23" ht="31.5">
      <c r="A558" s="180">
        <v>560</v>
      </c>
      <c r="B558" s="7"/>
      <c r="C558" s="14">
        <v>9529</v>
      </c>
      <c r="D558" s="31" t="s">
        <v>325</v>
      </c>
      <c r="E558" s="450"/>
      <c r="F558" s="452"/>
      <c r="G558" s="147"/>
      <c r="H558" s="147"/>
      <c r="I558" s="147"/>
      <c r="J558" s="753">
        <f t="shared" si="85"/>
      </c>
      <c r="K558" s="146"/>
      <c r="N558" s="111"/>
      <c r="O558" s="111"/>
      <c r="S558" s="111"/>
      <c r="T558" s="111"/>
      <c r="V558" s="111"/>
      <c r="W558" s="111"/>
    </row>
    <row r="559" spans="1:23" ht="31.5">
      <c r="A559" s="180">
        <v>561</v>
      </c>
      <c r="B559" s="7"/>
      <c r="C559" s="14">
        <v>9549</v>
      </c>
      <c r="D559" s="31" t="s">
        <v>326</v>
      </c>
      <c r="E559" s="450"/>
      <c r="F559" s="452"/>
      <c r="G559" s="147"/>
      <c r="H559" s="147"/>
      <c r="I559" s="147"/>
      <c r="J559" s="753">
        <f t="shared" si="85"/>
      </c>
      <c r="K559" s="146"/>
      <c r="N559" s="111"/>
      <c r="O559" s="111"/>
      <c r="S559" s="111"/>
      <c r="T559" s="111"/>
      <c r="V559" s="111"/>
      <c r="W559" s="111"/>
    </row>
    <row r="560" spans="1:25" s="149" customFormat="1" ht="24.75" customHeight="1">
      <c r="A560" s="244">
        <v>565</v>
      </c>
      <c r="B560" s="11">
        <v>9600</v>
      </c>
      <c r="C560" s="837" t="s">
        <v>327</v>
      </c>
      <c r="D560" s="838"/>
      <c r="E560" s="787">
        <f>SUM(E561:E564)</f>
        <v>0</v>
      </c>
      <c r="F560" s="477">
        <f>SUM(F561:F564)</f>
        <v>0</v>
      </c>
      <c r="G560" s="304">
        <f>SUM(G561:G564)</f>
        <v>0</v>
      </c>
      <c r="H560" s="304">
        <f>SUM(H561:H564)</f>
        <v>0</v>
      </c>
      <c r="I560" s="304">
        <f>SUM(I561:I564)</f>
        <v>0</v>
      </c>
      <c r="J560" s="753">
        <f t="shared" si="85"/>
      </c>
      <c r="K560" s="146"/>
      <c r="P560" s="330"/>
      <c r="Y560" s="111"/>
    </row>
    <row r="561" spans="1:25" s="155" customFormat="1" ht="36.75" customHeight="1">
      <c r="A561" s="286">
        <v>566</v>
      </c>
      <c r="B561" s="15"/>
      <c r="C561" s="87">
        <v>9601</v>
      </c>
      <c r="D561" s="490" t="s">
        <v>328</v>
      </c>
      <c r="E561" s="469"/>
      <c r="F561" s="152"/>
      <c r="G561" s="677"/>
      <c r="H561" s="677"/>
      <c r="I561" s="677"/>
      <c r="J561" s="753">
        <f t="shared" si="85"/>
      </c>
      <c r="K561" s="146"/>
      <c r="Y561" s="111"/>
    </row>
    <row r="562" spans="1:25" s="155" customFormat="1" ht="36.75" customHeight="1">
      <c r="A562" s="286">
        <v>567</v>
      </c>
      <c r="B562" s="15"/>
      <c r="C562" s="108">
        <v>9603</v>
      </c>
      <c r="D562" s="491" t="s">
        <v>329</v>
      </c>
      <c r="E562" s="469"/>
      <c r="F562" s="152"/>
      <c r="G562" s="677"/>
      <c r="H562" s="677"/>
      <c r="I562" s="677"/>
      <c r="J562" s="753">
        <f t="shared" si="85"/>
      </c>
      <c r="K562" s="146"/>
      <c r="Y562" s="149"/>
    </row>
    <row r="563" spans="1:11" s="155" customFormat="1" ht="36.75" customHeight="1">
      <c r="A563" s="286">
        <v>568</v>
      </c>
      <c r="B563" s="15"/>
      <c r="C563" s="105">
        <v>9607</v>
      </c>
      <c r="D563" s="492" t="s">
        <v>330</v>
      </c>
      <c r="E563" s="469"/>
      <c r="F563" s="152"/>
      <c r="G563" s="677"/>
      <c r="H563" s="677"/>
      <c r="I563" s="677"/>
      <c r="J563" s="753">
        <f t="shared" si="85"/>
      </c>
      <c r="K563" s="146"/>
    </row>
    <row r="564" spans="1:11" s="155" customFormat="1" ht="36.75" customHeight="1">
      <c r="A564" s="286">
        <v>569</v>
      </c>
      <c r="B564" s="15"/>
      <c r="C564" s="88">
        <v>9609</v>
      </c>
      <c r="D564" s="493" t="s">
        <v>331</v>
      </c>
      <c r="E564" s="469"/>
      <c r="F564" s="152"/>
      <c r="G564" s="677"/>
      <c r="H564" s="677"/>
      <c r="I564" s="677"/>
      <c r="J564" s="753">
        <f t="shared" si="85"/>
      </c>
      <c r="K564" s="146"/>
    </row>
    <row r="565" spans="1:25" s="149" customFormat="1" ht="35.25" customHeight="1">
      <c r="A565" s="244">
        <v>575</v>
      </c>
      <c r="B565" s="11">
        <v>9800</v>
      </c>
      <c r="C565" s="839" t="s">
        <v>332</v>
      </c>
      <c r="D565" s="840"/>
      <c r="E565" s="787">
        <f>SUM(E566:E570)</f>
        <v>0</v>
      </c>
      <c r="F565" s="477">
        <f>SUM(F566:F570)</f>
        <v>0</v>
      </c>
      <c r="G565" s="304">
        <f>SUM(G566:G570)</f>
        <v>0</v>
      </c>
      <c r="H565" s="304">
        <f>SUM(H566:H570)</f>
        <v>0</v>
      </c>
      <c r="I565" s="304">
        <f>SUM(I566:I570)</f>
        <v>0</v>
      </c>
      <c r="J565" s="753">
        <f t="shared" si="85"/>
      </c>
      <c r="K565" s="146"/>
      <c r="P565" s="330"/>
      <c r="Y565" s="155"/>
    </row>
    <row r="566" spans="1:25" ht="31.5">
      <c r="A566" s="180">
        <v>580</v>
      </c>
      <c r="B566" s="58"/>
      <c r="C566" s="18">
        <v>9810</v>
      </c>
      <c r="D566" s="21" t="s">
        <v>333</v>
      </c>
      <c r="E566" s="481"/>
      <c r="F566" s="478"/>
      <c r="G566" s="306"/>
      <c r="H566" s="306"/>
      <c r="I566" s="306"/>
      <c r="J566" s="753">
        <f t="shared" si="85"/>
      </c>
      <c r="K566" s="146"/>
      <c r="N566" s="111"/>
      <c r="O566" s="111"/>
      <c r="S566" s="111"/>
      <c r="T566" s="111"/>
      <c r="V566" s="111"/>
      <c r="W566" s="111"/>
      <c r="Y566" s="155"/>
    </row>
    <row r="567" spans="1:25" ht="31.5">
      <c r="A567" s="180">
        <v>585</v>
      </c>
      <c r="B567" s="58"/>
      <c r="C567" s="8">
        <v>9820</v>
      </c>
      <c r="D567" s="10" t="s">
        <v>334</v>
      </c>
      <c r="E567" s="481"/>
      <c r="F567" s="478"/>
      <c r="G567" s="306"/>
      <c r="H567" s="306"/>
      <c r="I567" s="306"/>
      <c r="J567" s="753">
        <f t="shared" si="85"/>
      </c>
      <c r="K567" s="146"/>
      <c r="N567" s="111"/>
      <c r="O567" s="111"/>
      <c r="S567" s="111"/>
      <c r="T567" s="111"/>
      <c r="V567" s="111"/>
      <c r="W567" s="111"/>
      <c r="Y567" s="149"/>
    </row>
    <row r="568" spans="1:23" ht="15.75">
      <c r="A568" s="180">
        <v>590</v>
      </c>
      <c r="B568" s="58"/>
      <c r="C568" s="8">
        <v>9830</v>
      </c>
      <c r="D568" s="10" t="s">
        <v>335</v>
      </c>
      <c r="E568" s="481"/>
      <c r="F568" s="478"/>
      <c r="G568" s="306"/>
      <c r="H568" s="306"/>
      <c r="I568" s="306"/>
      <c r="J568" s="753">
        <f t="shared" si="85"/>
      </c>
      <c r="K568" s="146"/>
      <c r="N568" s="111"/>
      <c r="O568" s="111"/>
      <c r="S568" s="111"/>
      <c r="T568" s="111"/>
      <c r="V568" s="111"/>
      <c r="W568" s="111"/>
    </row>
    <row r="569" spans="1:23" ht="31.5">
      <c r="A569" s="165">
        <v>600</v>
      </c>
      <c r="B569" s="58"/>
      <c r="C569" s="8">
        <v>9850</v>
      </c>
      <c r="D569" s="10" t="s">
        <v>336</v>
      </c>
      <c r="E569" s="481"/>
      <c r="F569" s="478"/>
      <c r="G569" s="306"/>
      <c r="H569" s="306"/>
      <c r="I569" s="306"/>
      <c r="J569" s="753">
        <f t="shared" si="85"/>
      </c>
      <c r="K569" s="146"/>
      <c r="N569" s="111"/>
      <c r="O569" s="111"/>
      <c r="S569" s="111"/>
      <c r="T569" s="111"/>
      <c r="V569" s="111"/>
      <c r="W569" s="111"/>
    </row>
    <row r="570" spans="1:23" ht="34.5" customHeight="1" thickBot="1">
      <c r="A570" s="165">
        <v>605</v>
      </c>
      <c r="B570" s="109"/>
      <c r="C570" s="14">
        <v>9890</v>
      </c>
      <c r="D570" s="13" t="s">
        <v>337</v>
      </c>
      <c r="E570" s="495"/>
      <c r="F570" s="494"/>
      <c r="G570" s="342"/>
      <c r="H570" s="342"/>
      <c r="I570" s="342"/>
      <c r="J570" s="753">
        <f t="shared" si="85"/>
      </c>
      <c r="K570" s="146"/>
      <c r="N570" s="111"/>
      <c r="O570" s="111"/>
      <c r="S570" s="111"/>
      <c r="T570" s="111"/>
      <c r="V570" s="111"/>
      <c r="W570" s="111"/>
    </row>
    <row r="571" spans="1:23" ht="16.5" thickBot="1">
      <c r="A571" s="165">
        <v>610</v>
      </c>
      <c r="B571" s="110"/>
      <c r="C571" s="97" t="s">
        <v>490</v>
      </c>
      <c r="D571" s="98" t="s">
        <v>338</v>
      </c>
      <c r="E571" s="307">
        <f>SUM(E445,E449,E452,E455,E465,E481,E486,E487,E496,E499,E503,E462,E508,E512,E516,E517,E522,E525,E540,E560,E565)</f>
        <v>0</v>
      </c>
      <c r="F571" s="307">
        <f>SUM(F445,F449,F452,F455,F465,F481,F486,F487,F496,F499,F503,F462,F508,F512,F516,F517,F522,F525,F540,F560,F565)</f>
        <v>0</v>
      </c>
      <c r="G571" s="307">
        <f>SUM(G445,G449,G452,G455,G465,G481,G486,G487,G496,G499,G503,G462,G508,G512,G516,G517,G522,G525,G540,G560,G565)</f>
        <v>0</v>
      </c>
      <c r="H571" s="307">
        <f>SUM(H445,H449,H452,H455,H465,H481,H486,H487,H496,H499,H503,H462,H508,H512,H516,H517,H522,H525,H540,H560,H565)</f>
        <v>0</v>
      </c>
      <c r="I571" s="307">
        <f>SUM(I445,I449,I452,I455,I465,I481,I486,I487,I496,I499,I503,I462,I508,I512,I516,I517,I522,I525,I540,I560,I565)</f>
        <v>0</v>
      </c>
      <c r="J571" s="117">
        <v>1</v>
      </c>
      <c r="N571" s="111"/>
      <c r="O571" s="111"/>
      <c r="S571" s="111"/>
      <c r="T571" s="111"/>
      <c r="V571" s="111"/>
      <c r="W571" s="111"/>
    </row>
    <row r="572" spans="1:23" ht="15.75">
      <c r="A572" s="165"/>
      <c r="D572" s="681" t="s">
        <v>168</v>
      </c>
      <c r="E572" s="682">
        <f>E571+E427</f>
        <v>0</v>
      </c>
      <c r="F572" s="682"/>
      <c r="G572" s="682"/>
      <c r="H572" s="682"/>
      <c r="I572" s="682"/>
      <c r="J572" s="117">
        <v>1</v>
      </c>
      <c r="N572" s="111"/>
      <c r="O572" s="111"/>
      <c r="S572" s="111"/>
      <c r="T572" s="111"/>
      <c r="V572" s="111"/>
      <c r="W572" s="111"/>
    </row>
    <row r="573" spans="1:23" ht="15.75">
      <c r="A573" s="165"/>
      <c r="J573" s="117">
        <v>1</v>
      </c>
      <c r="N573" s="111"/>
      <c r="O573" s="111"/>
      <c r="S573" s="111"/>
      <c r="T573" s="111"/>
      <c r="V573" s="111"/>
      <c r="W573" s="111"/>
    </row>
    <row r="574" spans="1:23" ht="15.75">
      <c r="A574" s="165"/>
      <c r="B574" s="798" t="s">
        <v>93</v>
      </c>
      <c r="C574" s="799"/>
      <c r="D574" s="346" t="s">
        <v>94</v>
      </c>
      <c r="E574" s="183"/>
      <c r="J574" s="117">
        <v>1</v>
      </c>
      <c r="K574" s="345"/>
      <c r="L574" s="343"/>
      <c r="M574" s="183"/>
      <c r="N574" s="183"/>
      <c r="O574" s="346"/>
      <c r="Q574" s="343"/>
      <c r="R574" s="183"/>
      <c r="S574" s="183"/>
      <c r="T574" s="346"/>
      <c r="U574" s="183"/>
      <c r="V574" s="183"/>
      <c r="W574" s="346"/>
    </row>
    <row r="575" spans="1:23" ht="15.75">
      <c r="A575" s="165"/>
      <c r="B575" s="347"/>
      <c r="C575" s="347"/>
      <c r="D575" s="348"/>
      <c r="E575" s="348"/>
      <c r="F575" s="348"/>
      <c r="G575" s="348"/>
      <c r="H575" s="348"/>
      <c r="I575" s="348"/>
      <c r="J575" s="117">
        <v>1</v>
      </c>
      <c r="K575" s="345"/>
      <c r="L575" s="349"/>
      <c r="M575" s="277"/>
      <c r="N575" s="277"/>
      <c r="O575" s="277"/>
      <c r="Q575" s="349"/>
      <c r="R575" s="277"/>
      <c r="S575" s="277"/>
      <c r="T575" s="277"/>
      <c r="U575" s="277"/>
      <c r="V575" s="277"/>
      <c r="W575" s="277"/>
    </row>
    <row r="576" spans="1:23" ht="15.75">
      <c r="A576" s="165"/>
      <c r="B576" s="798" t="s">
        <v>95</v>
      </c>
      <c r="C576" s="799"/>
      <c r="D576" s="346"/>
      <c r="E576" s="183"/>
      <c r="F576" s="183"/>
      <c r="G576" s="183"/>
      <c r="H576" s="183"/>
      <c r="I576" s="183"/>
      <c r="J576" s="117">
        <v>1</v>
      </c>
      <c r="K576" s="345"/>
      <c r="L576" s="343"/>
      <c r="M576" s="183"/>
      <c r="N576" s="183"/>
      <c r="O576" s="346"/>
      <c r="Q576" s="343"/>
      <c r="R576" s="183"/>
      <c r="S576" s="183"/>
      <c r="T576" s="346"/>
      <c r="U576" s="183"/>
      <c r="V576" s="183"/>
      <c r="W576" s="346"/>
    </row>
    <row r="577" spans="1:23" ht="15.75">
      <c r="A577" s="165"/>
      <c r="B577" s="343"/>
      <c r="C577" s="344"/>
      <c r="D577" s="183"/>
      <c r="E577" s="183"/>
      <c r="F577" s="183"/>
      <c r="G577" s="183"/>
      <c r="H577" s="183"/>
      <c r="I577" s="183"/>
      <c r="J577" s="117">
        <v>1</v>
      </c>
      <c r="K577" s="345"/>
      <c r="L577" s="343"/>
      <c r="M577" s="183"/>
      <c r="N577" s="183"/>
      <c r="O577" s="346"/>
      <c r="Q577" s="343"/>
      <c r="R577" s="183"/>
      <c r="S577" s="183"/>
      <c r="T577" s="346"/>
      <c r="U577" s="183"/>
      <c r="V577" s="183"/>
      <c r="W577" s="346"/>
    </row>
    <row r="578" spans="1:23" ht="15.75">
      <c r="A578" s="165"/>
      <c r="B578" s="196" t="s">
        <v>96</v>
      </c>
      <c r="C578" s="799"/>
      <c r="D578" s="346" t="s">
        <v>97</v>
      </c>
      <c r="E578" s="183"/>
      <c r="F578" s="183"/>
      <c r="G578" s="183"/>
      <c r="H578" s="183"/>
      <c r="I578" s="183"/>
      <c r="J578" s="117">
        <v>1</v>
      </c>
      <c r="K578" s="345"/>
      <c r="L578" s="350"/>
      <c r="M578" s="183"/>
      <c r="N578" s="183"/>
      <c r="O578" s="346"/>
      <c r="Q578" s="350"/>
      <c r="R578" s="183"/>
      <c r="S578" s="183"/>
      <c r="T578" s="346"/>
      <c r="U578" s="183"/>
      <c r="V578" s="183"/>
      <c r="W578" s="346"/>
    </row>
    <row r="579" spans="1:23" ht="15.75">
      <c r="A579" s="180"/>
      <c r="B579" s="351"/>
      <c r="C579" s="351"/>
      <c r="D579" s="352"/>
      <c r="E579" s="353"/>
      <c r="F579" s="353"/>
      <c r="G579" s="353"/>
      <c r="H579" s="353"/>
      <c r="I579" s="353"/>
      <c r="J579" s="117">
        <v>1</v>
      </c>
      <c r="K579" s="345"/>
      <c r="L579" s="353"/>
      <c r="M579" s="353"/>
      <c r="N579" s="119"/>
      <c r="O579" s="119"/>
      <c r="Q579" s="353"/>
      <c r="R579" s="353"/>
      <c r="S579" s="119"/>
      <c r="T579" s="119"/>
      <c r="U579" s="353"/>
      <c r="V579" s="119"/>
      <c r="W579" s="119"/>
    </row>
    <row r="580" spans="1:25" s="122" customFormat="1" ht="12" customHeight="1">
      <c r="A580" s="354"/>
      <c r="B580" s="355"/>
      <c r="C580" s="355"/>
      <c r="D580" s="356"/>
      <c r="E580" s="355"/>
      <c r="F580" s="355"/>
      <c r="G580" s="355"/>
      <c r="H580" s="355"/>
      <c r="I580" s="355"/>
      <c r="J580" s="117">
        <v>1</v>
      </c>
      <c r="K580" s="118"/>
      <c r="L580" s="355"/>
      <c r="M580" s="355"/>
      <c r="N580" s="357"/>
      <c r="O580" s="357"/>
      <c r="P580" s="357"/>
      <c r="Q580" s="355"/>
      <c r="R580" s="355"/>
      <c r="S580" s="357"/>
      <c r="T580" s="357"/>
      <c r="U580" s="355"/>
      <c r="V580" s="357"/>
      <c r="W580" s="357"/>
      <c r="X580" s="357"/>
      <c r="Y580" s="111"/>
    </row>
    <row r="581" spans="5:24" ht="15.75">
      <c r="E581" s="184"/>
      <c r="F581" s="184"/>
      <c r="G581" s="184"/>
      <c r="H581" s="184"/>
      <c r="I581" s="190"/>
      <c r="J581" s="117" t="e">
        <f>(IF(#REF!&lt;&gt;0,$J$2,IF(#REF!&lt;&gt;0,$J$2,"")))</f>
        <v>#REF!</v>
      </c>
      <c r="L581" s="184"/>
      <c r="M581" s="184"/>
      <c r="N581" s="190"/>
      <c r="O581" s="190"/>
      <c r="P581" s="190"/>
      <c r="Q581" s="184"/>
      <c r="R581" s="184"/>
      <c r="S581" s="190"/>
      <c r="T581" s="190"/>
      <c r="U581" s="184"/>
      <c r="V581" s="190"/>
      <c r="W581" s="190"/>
      <c r="X581" s="369"/>
    </row>
    <row r="582" spans="3:25" ht="15.75">
      <c r="C582" s="123"/>
      <c r="D582" s="124"/>
      <c r="E582" s="184"/>
      <c r="F582" s="184"/>
      <c r="G582" s="184"/>
      <c r="H582" s="184"/>
      <c r="I582" s="190"/>
      <c r="J582" s="117" t="e">
        <f>(IF(#REF!&lt;&gt;0,$J$2,IF(#REF!&lt;&gt;0,$J$2,"")))</f>
        <v>#REF!</v>
      </c>
      <c r="L582" s="184"/>
      <c r="M582" s="184"/>
      <c r="N582" s="190"/>
      <c r="O582" s="190"/>
      <c r="P582" s="190"/>
      <c r="Q582" s="184"/>
      <c r="R582" s="184"/>
      <c r="S582" s="190"/>
      <c r="T582" s="190"/>
      <c r="U582" s="184"/>
      <c r="V582" s="190"/>
      <c r="W582" s="190"/>
      <c r="X582" s="369"/>
      <c r="Y582" s="122"/>
    </row>
    <row r="583" ht="15.75">
      <c r="A583" s="736"/>
    </row>
    <row r="584" ht="15.75">
      <c r="A584" s="736"/>
    </row>
    <row r="585" ht="15.75">
      <c r="A585" s="736"/>
    </row>
    <row r="586" ht="15.75">
      <c r="A586" s="736"/>
    </row>
    <row r="587" ht="15.75">
      <c r="A587" s="736"/>
    </row>
    <row r="588" ht="15.75">
      <c r="A588" s="736"/>
    </row>
    <row r="589" ht="15.75">
      <c r="A589" s="736"/>
    </row>
    <row r="590" ht="15.75">
      <c r="A590" s="737"/>
    </row>
    <row r="591" ht="15.75">
      <c r="A591" s="737">
        <v>905</v>
      </c>
    </row>
    <row r="592" ht="15.75">
      <c r="A592" s="737">
        <v>906</v>
      </c>
    </row>
    <row r="593" ht="15.75">
      <c r="A593" s="737">
        <v>907</v>
      </c>
    </row>
    <row r="594" ht="15.75">
      <c r="A594" s="737">
        <v>910</v>
      </c>
    </row>
    <row r="595" ht="15.75">
      <c r="A595" s="737">
        <v>911</v>
      </c>
    </row>
    <row r="596" ht="15.75">
      <c r="A596" s="737">
        <v>912</v>
      </c>
    </row>
    <row r="597" ht="15.75">
      <c r="A597" s="737">
        <v>920</v>
      </c>
    </row>
    <row r="598" ht="15.75">
      <c r="A598" s="737">
        <v>921</v>
      </c>
    </row>
    <row r="599" ht="15.75">
      <c r="A599" s="737">
        <v>922</v>
      </c>
    </row>
    <row r="600" ht="15.75">
      <c r="A600" s="737">
        <v>930</v>
      </c>
    </row>
    <row r="601" ht="15.75">
      <c r="A601" s="737">
        <v>931</v>
      </c>
    </row>
    <row r="602" ht="15.75">
      <c r="A602" s="737">
        <v>932</v>
      </c>
    </row>
    <row r="603" ht="15.75">
      <c r="A603" s="737">
        <v>935</v>
      </c>
    </row>
    <row r="604" ht="15.75">
      <c r="A604" s="737">
        <v>940</v>
      </c>
    </row>
    <row r="605" ht="15.75">
      <c r="A605" s="737">
        <v>950</v>
      </c>
    </row>
    <row r="606" ht="15.75">
      <c r="A606" s="737">
        <v>953</v>
      </c>
    </row>
    <row r="607" ht="15.75">
      <c r="A607" s="737">
        <v>954</v>
      </c>
    </row>
    <row r="608" ht="15.75">
      <c r="A608" s="738">
        <v>955</v>
      </c>
    </row>
    <row r="609" ht="15.75">
      <c r="A609" s="738">
        <v>956</v>
      </c>
    </row>
    <row r="610" ht="15.75">
      <c r="A610" s="738">
        <v>958</v>
      </c>
    </row>
    <row r="611" ht="15.75">
      <c r="A611" s="738">
        <v>959</v>
      </c>
    </row>
    <row r="612" ht="15.75">
      <c r="A612" s="738">
        <v>960</v>
      </c>
    </row>
    <row r="613" ht="15.75">
      <c r="A613" s="180"/>
    </row>
    <row r="614" ht="15.75">
      <c r="A614" s="180"/>
    </row>
    <row r="615" ht="15.75">
      <c r="A615" s="180"/>
    </row>
    <row r="616" ht="15.75">
      <c r="A616" s="180"/>
    </row>
    <row r="617" ht="15.75">
      <c r="A617" s="180"/>
    </row>
    <row r="619" ht="36" customHeight="1"/>
  </sheetData>
  <sheetProtection/>
  <mergeCells count="119">
    <mergeCell ref="C60:D60"/>
    <mergeCell ref="C63:D63"/>
    <mergeCell ref="B7:D7"/>
    <mergeCell ref="B9:D9"/>
    <mergeCell ref="B12:D12"/>
    <mergeCell ref="C22:D22"/>
    <mergeCell ref="C28:D28"/>
    <mergeCell ref="C33:D33"/>
    <mergeCell ref="C40:D40"/>
    <mergeCell ref="C45:D45"/>
    <mergeCell ref="C51:D51"/>
    <mergeCell ref="C57:D57"/>
    <mergeCell ref="B155:D155"/>
    <mergeCell ref="C64:D64"/>
    <mergeCell ref="C72:D72"/>
    <mergeCell ref="C73:D73"/>
    <mergeCell ref="C74:D74"/>
    <mergeCell ref="C76:D76"/>
    <mergeCell ref="C91:D91"/>
    <mergeCell ref="C94:D94"/>
    <mergeCell ref="C95:D95"/>
    <mergeCell ref="B157:D157"/>
    <mergeCell ref="B160:D160"/>
    <mergeCell ref="L160:N160"/>
    <mergeCell ref="C109:D109"/>
    <mergeCell ref="C113:D113"/>
    <mergeCell ref="C119:D119"/>
    <mergeCell ref="C135:D135"/>
    <mergeCell ref="C136:D136"/>
    <mergeCell ref="C138:D138"/>
    <mergeCell ref="C185:D185"/>
    <mergeCell ref="C186:D186"/>
    <mergeCell ref="C141:D141"/>
    <mergeCell ref="Q160:S160"/>
    <mergeCell ref="X164:X165"/>
    <mergeCell ref="C170:D170"/>
    <mergeCell ref="C173:D173"/>
    <mergeCell ref="T164:T165"/>
    <mergeCell ref="N164:N165"/>
    <mergeCell ref="O164:O165"/>
    <mergeCell ref="C179:D179"/>
    <mergeCell ref="Q164:Q165"/>
    <mergeCell ref="R164:R165"/>
    <mergeCell ref="S164:S165"/>
    <mergeCell ref="L164:L165"/>
    <mergeCell ref="M164:M165"/>
    <mergeCell ref="C267:D267"/>
    <mergeCell ref="C251:D251"/>
    <mergeCell ref="C254:D254"/>
    <mergeCell ref="C255:D255"/>
    <mergeCell ref="C263:D263"/>
    <mergeCell ref="C266:D266"/>
    <mergeCell ref="C249:D249"/>
    <mergeCell ref="C250:D250"/>
    <mergeCell ref="C205:D205"/>
    <mergeCell ref="C211:D211"/>
    <mergeCell ref="C215:D215"/>
    <mergeCell ref="C216:D216"/>
    <mergeCell ref="C217:D217"/>
    <mergeCell ref="C218:D218"/>
    <mergeCell ref="B323:D323"/>
    <mergeCell ref="B326:D326"/>
    <mergeCell ref="C272:D272"/>
    <mergeCell ref="C219:D219"/>
    <mergeCell ref="C234:D234"/>
    <mergeCell ref="C235:D235"/>
    <mergeCell ref="C236:D236"/>
    <mergeCell ref="C237:D237"/>
    <mergeCell ref="C244:D244"/>
    <mergeCell ref="C248:D248"/>
    <mergeCell ref="C277:D277"/>
    <mergeCell ref="B285:D285"/>
    <mergeCell ref="B287:D287"/>
    <mergeCell ref="B290:D290"/>
    <mergeCell ref="B318:D318"/>
    <mergeCell ref="B321:D321"/>
    <mergeCell ref="C407:D407"/>
    <mergeCell ref="C408:D408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C390:D390"/>
    <mergeCell ref="C394:D394"/>
    <mergeCell ref="C404:D404"/>
    <mergeCell ref="C405:D405"/>
    <mergeCell ref="C406:D406"/>
    <mergeCell ref="C462:D462"/>
    <mergeCell ref="C465:D465"/>
    <mergeCell ref="C487:D487"/>
    <mergeCell ref="C496:D496"/>
    <mergeCell ref="B417:D417"/>
    <mergeCell ref="B420:D420"/>
    <mergeCell ref="B431:D431"/>
    <mergeCell ref="B433:D433"/>
    <mergeCell ref="B436:D436"/>
    <mergeCell ref="C445:D445"/>
    <mergeCell ref="C499:D499"/>
    <mergeCell ref="C503:D503"/>
    <mergeCell ref="B415:D415"/>
    <mergeCell ref="C481:D481"/>
    <mergeCell ref="C540:D540"/>
    <mergeCell ref="C486:D486"/>
    <mergeCell ref="C508:D508"/>
    <mergeCell ref="C449:D449"/>
    <mergeCell ref="C452:D452"/>
    <mergeCell ref="C455:D455"/>
    <mergeCell ref="C560:D560"/>
    <mergeCell ref="C565:D565"/>
    <mergeCell ref="C512:D512"/>
    <mergeCell ref="C516:D516"/>
    <mergeCell ref="C517:D517"/>
    <mergeCell ref="C522:D522"/>
    <mergeCell ref="C525:D525"/>
  </mergeCells>
  <conditionalFormatting sqref="E572:H572">
    <cfRule type="cellIs" priority="5" dxfId="6" operator="notEqual" stopIfTrue="1">
      <formula>0</formula>
    </cfRule>
    <cfRule type="cellIs" priority="6" dxfId="1" operator="notEqual" stopIfTrue="1">
      <formula>0</formula>
    </cfRule>
  </conditionalFormatting>
  <conditionalFormatting sqref="I572">
    <cfRule type="cellIs" priority="3" dxfId="6" operator="notEqual" stopIfTrue="1">
      <formula>0</formula>
    </cfRule>
    <cfRule type="cellIs" priority="4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E383:I383">
      <formula1>0</formula1>
    </dataValidation>
    <dataValidation type="whole" operator="lessThan" allowBlank="1" showInputMessage="1" showErrorMessage="1" error="Въвежда се цяло число!" sqref="E352:I360 E362:I365 E370:I371 E373:I376 E378:I379 E381:I382 E384:I386 E388:I389 E391:I393 E395:I400 E338:I350">
      <formula1>999999999999999000</formula1>
    </dataValidation>
    <dataValidation type="whole" operator="lessThan" allowBlank="1" showInputMessage="1" showErrorMessage="1" error="Въвежда се цяло яисло!" sqref="E409:I410 E566:I570 E446:I448 E450:I451 E453:I454 E456:I461 E463:I464 E466:I480 E482:I486 E488:I495 E497:I498 E500:I502 E504:I507 E509:I511 E513:I516 E518:I521 E523:I524 E526:I539 E541:I559 E561:I564 E404:I407">
      <formula1>999999999999999000000</formula1>
    </dataValidation>
    <dataValidation type="whole" operator="notEqual" allowBlank="1" showInputMessage="1" showErrorMessage="1" error="Въвежда се цяло число" sqref="E150:I150">
      <formula1>0</formula1>
    </dataValidation>
    <dataValidation type="whole" operator="lessThan" allowBlank="1" showInputMessage="1" showErrorMessage="1" error="Въвежда се цяло число!" sqref="E22:I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505" hidden="1" customWidth="1"/>
    <col min="2" max="2" width="10.125" style="506" hidden="1" customWidth="1"/>
    <col min="3" max="3" width="13.25390625" style="506" hidden="1" customWidth="1"/>
    <col min="4" max="4" width="74.375" style="507" hidden="1" customWidth="1"/>
    <col min="5" max="5" width="18.75390625" style="506" hidden="1" customWidth="1"/>
    <col min="6" max="6" width="23.375" style="506" hidden="1" customWidth="1"/>
    <col min="7" max="8" width="23.375" style="505" hidden="1" customWidth="1"/>
    <col min="9" max="9" width="17.125" style="505" hidden="1" customWidth="1"/>
    <col min="10" max="10" width="5.25390625" style="685" hidden="1" customWidth="1"/>
    <col min="11" max="14" width="17.125" style="505" hidden="1" customWidth="1"/>
    <col min="15" max="16384" width="9.125" style="505" customWidth="1"/>
  </cols>
  <sheetData>
    <row r="1" spans="1:10" ht="18" customHeight="1" hidden="1">
      <c r="A1" s="505" t="s">
        <v>29</v>
      </c>
      <c r="B1" s="506" t="s">
        <v>30</v>
      </c>
      <c r="C1" s="506" t="s">
        <v>31</v>
      </c>
      <c r="D1" s="507" t="s">
        <v>32</v>
      </c>
      <c r="E1" s="506" t="s">
        <v>33</v>
      </c>
      <c r="F1" s="506" t="s">
        <v>34</v>
      </c>
      <c r="G1" s="508" t="s">
        <v>173</v>
      </c>
      <c r="H1" s="508"/>
      <c r="I1" s="505" t="s">
        <v>36</v>
      </c>
      <c r="J1" s="508" t="s">
        <v>128</v>
      </c>
    </row>
    <row r="2" ht="18" customHeight="1">
      <c r="J2" s="508">
        <v>1</v>
      </c>
    </row>
    <row r="3" spans="5:10" ht="21">
      <c r="E3" s="509"/>
      <c r="J3" s="690">
        <v>1</v>
      </c>
    </row>
    <row r="4" spans="5:10" ht="21">
      <c r="E4" s="510"/>
      <c r="J4" s="690">
        <v>1</v>
      </c>
    </row>
    <row r="5" spans="5:10" ht="21">
      <c r="E5" s="506" t="s">
        <v>343</v>
      </c>
      <c r="F5" s="506" t="s">
        <v>343</v>
      </c>
      <c r="J5" s="690">
        <v>1</v>
      </c>
    </row>
    <row r="6" spans="3:10" ht="21">
      <c r="C6" s="511"/>
      <c r="D6" s="512"/>
      <c r="E6" s="510"/>
      <c r="F6" s="506" t="s">
        <v>343</v>
      </c>
      <c r="J6" s="690">
        <v>1</v>
      </c>
    </row>
    <row r="7" spans="2:10" ht="42" customHeight="1">
      <c r="B7" s="988" t="s">
        <v>127</v>
      </c>
      <c r="C7" s="989"/>
      <c r="D7" s="989"/>
      <c r="F7" s="513"/>
      <c r="J7" s="690">
        <v>1</v>
      </c>
    </row>
    <row r="8" spans="3:10" ht="21">
      <c r="C8" s="511"/>
      <c r="D8" s="512"/>
      <c r="E8" s="513" t="s">
        <v>344</v>
      </c>
      <c r="F8" s="513" t="s">
        <v>340</v>
      </c>
      <c r="J8" s="690">
        <v>1</v>
      </c>
    </row>
    <row r="9" spans="2:10" ht="36.75" customHeight="1" thickBot="1">
      <c r="B9" s="990">
        <f>OTCHET!B9</f>
        <v>0</v>
      </c>
      <c r="C9" s="991"/>
      <c r="D9" s="991"/>
      <c r="E9" s="514">
        <f>OTCHET!$E9</f>
        <v>2013</v>
      </c>
      <c r="F9" s="515">
        <f>OTCHET!$F9</f>
        <v>2016</v>
      </c>
      <c r="J9" s="690">
        <v>1</v>
      </c>
    </row>
    <row r="10" spans="2:10" ht="21.75" thickBot="1">
      <c r="B10" s="516" t="s">
        <v>345</v>
      </c>
      <c r="E10" s="513"/>
      <c r="F10" s="517">
        <f>OTCHET!$F10</f>
        <v>0</v>
      </c>
      <c r="J10" s="690">
        <v>1</v>
      </c>
    </row>
    <row r="11" spans="2:10" ht="10.5" customHeight="1" thickBot="1">
      <c r="B11" s="516"/>
      <c r="E11" s="516"/>
      <c r="J11" s="690">
        <v>1</v>
      </c>
    </row>
    <row r="12" spans="2:10" ht="39" customHeight="1" thickBot="1" thickTop="1">
      <c r="B12" s="990">
        <f>OTCHET!B12</f>
        <v>0</v>
      </c>
      <c r="C12" s="991"/>
      <c r="D12" s="991"/>
      <c r="E12" s="513" t="s">
        <v>346</v>
      </c>
      <c r="F12" s="518">
        <f>OTCHET!$F12</f>
        <v>0</v>
      </c>
      <c r="J12" s="690">
        <v>1</v>
      </c>
    </row>
    <row r="13" spans="2:10" ht="21.75" thickTop="1">
      <c r="B13" s="516" t="s">
        <v>347</v>
      </c>
      <c r="E13" s="519" t="s">
        <v>348</v>
      </c>
      <c r="F13" s="520" t="s">
        <v>343</v>
      </c>
      <c r="J13" s="690">
        <v>1</v>
      </c>
    </row>
    <row r="14" spans="2:10" ht="7.5" customHeight="1">
      <c r="B14" s="516"/>
      <c r="E14" s="519"/>
      <c r="F14" s="520"/>
      <c r="J14" s="690">
        <v>1</v>
      </c>
    </row>
    <row r="15" spans="2:10" ht="7.5" customHeight="1">
      <c r="B15" s="516"/>
      <c r="E15" s="519"/>
      <c r="F15" s="520"/>
      <c r="J15" s="690">
        <v>1</v>
      </c>
    </row>
    <row r="16" spans="1:10" ht="7.5" customHeight="1">
      <c r="A16" s="521"/>
      <c r="B16" s="516"/>
      <c r="E16" s="519"/>
      <c r="F16" s="520"/>
      <c r="J16" s="690">
        <v>1</v>
      </c>
    </row>
    <row r="17" spans="1:10" ht="7.5" customHeight="1">
      <c r="A17" s="521"/>
      <c r="B17" s="516"/>
      <c r="J17" s="690">
        <v>1</v>
      </c>
    </row>
    <row r="18" spans="3:10" ht="21.75" thickBot="1">
      <c r="C18" s="511"/>
      <c r="D18" s="512"/>
      <c r="F18" s="516" t="s">
        <v>349</v>
      </c>
      <c r="J18" s="690">
        <v>1</v>
      </c>
    </row>
    <row r="19" spans="1:10" ht="21.75" thickBot="1">
      <c r="A19" s="521"/>
      <c r="B19" s="522"/>
      <c r="C19" s="523"/>
      <c r="D19" s="524" t="s">
        <v>350</v>
      </c>
      <c r="E19" s="525" t="s">
        <v>351</v>
      </c>
      <c r="F19" s="525" t="s">
        <v>201</v>
      </c>
      <c r="G19" s="525" t="s">
        <v>202</v>
      </c>
      <c r="H19" s="525" t="s">
        <v>203</v>
      </c>
      <c r="I19" s="525" t="s">
        <v>352</v>
      </c>
      <c r="J19" s="690">
        <v>1</v>
      </c>
    </row>
    <row r="20" spans="2:10" ht="21.75" thickBot="1">
      <c r="B20" s="526" t="s">
        <v>342</v>
      </c>
      <c r="C20" s="527"/>
      <c r="D20" s="528" t="s">
        <v>129</v>
      </c>
      <c r="E20" s="529">
        <f>OTCHET!E20</f>
        <v>2012</v>
      </c>
      <c r="F20" s="683"/>
      <c r="G20" s="683"/>
      <c r="H20" s="683"/>
      <c r="I20" s="206" t="s">
        <v>98</v>
      </c>
      <c r="J20" s="691">
        <v>1</v>
      </c>
    </row>
    <row r="21" spans="2:10" ht="21.75" thickBot="1">
      <c r="B21" s="530"/>
      <c r="C21" s="531"/>
      <c r="D21" s="532" t="s">
        <v>355</v>
      </c>
      <c r="E21" s="718"/>
      <c r="F21" s="718"/>
      <c r="G21" s="718"/>
      <c r="H21" s="718"/>
      <c r="I21" s="531"/>
      <c r="J21" s="691">
        <v>1</v>
      </c>
    </row>
    <row r="22" spans="1:10" s="533" customFormat="1" ht="21">
      <c r="A22" s="533">
        <v>5</v>
      </c>
      <c r="B22" s="534">
        <v>100</v>
      </c>
      <c r="C22" s="992" t="s">
        <v>356</v>
      </c>
      <c r="D22" s="993"/>
      <c r="E22" s="695">
        <f>OTCHET!$E22</f>
        <v>0</v>
      </c>
      <c r="F22" s="695">
        <f>OTCHET!$F22</f>
        <v>0</v>
      </c>
      <c r="G22" s="535">
        <f>OTCHET!$G22</f>
        <v>0</v>
      </c>
      <c r="H22" s="535">
        <f>OTCHET!H22</f>
        <v>0</v>
      </c>
      <c r="I22" s="535">
        <f>OTCHET!$I22</f>
        <v>0</v>
      </c>
      <c r="J22" s="686">
        <f aca="true" t="shared" si="0" ref="J22:J46">(IF(E22&lt;&gt;0,$J$2,IF(I22&lt;&gt;0,$J$2,"")))</f>
      </c>
    </row>
    <row r="23" spans="1:10" s="536" customFormat="1" ht="21">
      <c r="A23" s="536">
        <v>25</v>
      </c>
      <c r="B23" s="537">
        <v>200</v>
      </c>
      <c r="C23" s="931" t="s">
        <v>360</v>
      </c>
      <c r="D23" s="932"/>
      <c r="E23" s="696">
        <f>OTCHET!$E28</f>
        <v>0</v>
      </c>
      <c r="F23" s="696">
        <f>OTCHET!$F28</f>
        <v>0</v>
      </c>
      <c r="G23" s="538">
        <f>OTCHET!$G28</f>
        <v>0</v>
      </c>
      <c r="H23" s="538">
        <f>OTCHET!$H28</f>
        <v>0</v>
      </c>
      <c r="I23" s="538">
        <f>OTCHET!$I28</f>
        <v>0</v>
      </c>
      <c r="J23" s="686">
        <f t="shared" si="0"/>
      </c>
    </row>
    <row r="24" spans="1:10" s="536" customFormat="1" ht="32.25" customHeight="1">
      <c r="A24" s="536">
        <v>50</v>
      </c>
      <c r="B24" s="537">
        <v>400</v>
      </c>
      <c r="C24" s="930" t="s">
        <v>365</v>
      </c>
      <c r="D24" s="939"/>
      <c r="E24" s="696">
        <f>OTCHET!$E33</f>
        <v>0</v>
      </c>
      <c r="F24" s="696">
        <f>OTCHET!$F33</f>
        <v>0</v>
      </c>
      <c r="G24" s="538">
        <f>OTCHET!$G33</f>
        <v>0</v>
      </c>
      <c r="H24" s="538">
        <f>OTCHET!$H33</f>
        <v>0</v>
      </c>
      <c r="I24" s="538">
        <f>OTCHET!$I33</f>
        <v>0</v>
      </c>
      <c r="J24" s="686">
        <f t="shared" si="0"/>
      </c>
    </row>
    <row r="25" spans="1:10" s="536" customFormat="1" ht="21">
      <c r="A25" s="539">
        <v>65</v>
      </c>
      <c r="B25" s="537">
        <v>800</v>
      </c>
      <c r="C25" s="931" t="s">
        <v>371</v>
      </c>
      <c r="D25" s="932"/>
      <c r="E25" s="696">
        <f>OTCHET!$E40</f>
        <v>0</v>
      </c>
      <c r="F25" s="696">
        <f>OTCHET!$F40</f>
        <v>0</v>
      </c>
      <c r="G25" s="538">
        <f>OTCHET!$G40</f>
        <v>0</v>
      </c>
      <c r="H25" s="538">
        <f>OTCHET!$H40</f>
        <v>0</v>
      </c>
      <c r="I25" s="538">
        <f>OTCHET!$I40</f>
        <v>0</v>
      </c>
      <c r="J25" s="686">
        <f t="shared" si="0"/>
      </c>
    </row>
    <row r="26" spans="1:10" s="536" customFormat="1" ht="21">
      <c r="A26" s="536">
        <v>95</v>
      </c>
      <c r="B26" s="537">
        <v>1000</v>
      </c>
      <c r="C26" s="931" t="s">
        <v>376</v>
      </c>
      <c r="D26" s="932"/>
      <c r="E26" s="696">
        <f>OTCHET!$E45</f>
        <v>0</v>
      </c>
      <c r="F26" s="696">
        <f>OTCHET!$F45</f>
        <v>0</v>
      </c>
      <c r="G26" s="538">
        <f>OTCHET!$G45</f>
        <v>0</v>
      </c>
      <c r="H26" s="538">
        <f>OTCHET!$H45</f>
        <v>0</v>
      </c>
      <c r="I26" s="538">
        <f>OTCHET!$I45</f>
        <v>0</v>
      </c>
      <c r="J26" s="686">
        <f t="shared" si="0"/>
      </c>
    </row>
    <row r="27" spans="1:10" s="536" customFormat="1" ht="21">
      <c r="A27" s="536">
        <v>130</v>
      </c>
      <c r="B27" s="537">
        <v>1300</v>
      </c>
      <c r="C27" s="931" t="s">
        <v>130</v>
      </c>
      <c r="D27" s="932"/>
      <c r="E27" s="696">
        <f>OTCHET!$E51</f>
        <v>0</v>
      </c>
      <c r="F27" s="696">
        <f>OTCHET!$F51</f>
        <v>0</v>
      </c>
      <c r="G27" s="538">
        <f>OTCHET!$G51</f>
        <v>0</v>
      </c>
      <c r="H27" s="538">
        <f>OTCHET!$H51</f>
        <v>0</v>
      </c>
      <c r="I27" s="538">
        <f>OTCHET!$I51</f>
        <v>0</v>
      </c>
      <c r="J27" s="686">
        <f t="shared" si="0"/>
      </c>
    </row>
    <row r="28" spans="1:10" s="536" customFormat="1" ht="21">
      <c r="A28" s="536">
        <v>160</v>
      </c>
      <c r="B28" s="537">
        <v>1400</v>
      </c>
      <c r="C28" s="931" t="s">
        <v>388</v>
      </c>
      <c r="D28" s="932"/>
      <c r="E28" s="696">
        <f>OTCHET!$E57</f>
        <v>0</v>
      </c>
      <c r="F28" s="696">
        <f>OTCHET!$F57</f>
        <v>0</v>
      </c>
      <c r="G28" s="538">
        <f>OTCHET!$G57</f>
        <v>0</v>
      </c>
      <c r="H28" s="538">
        <f>OTCHET!$H57</f>
        <v>0</v>
      </c>
      <c r="I28" s="538">
        <f>OTCHET!$I57</f>
        <v>0</v>
      </c>
      <c r="J28" s="686">
        <f t="shared" si="0"/>
      </c>
    </row>
    <row r="29" spans="1:10" s="536" customFormat="1" ht="21">
      <c r="A29" s="536">
        <v>175</v>
      </c>
      <c r="B29" s="537">
        <v>1500</v>
      </c>
      <c r="C29" s="931" t="s">
        <v>391</v>
      </c>
      <c r="D29" s="932"/>
      <c r="E29" s="696">
        <f>OTCHET!$E60</f>
        <v>0</v>
      </c>
      <c r="F29" s="696">
        <f>OTCHET!$F60</f>
        <v>0</v>
      </c>
      <c r="G29" s="538">
        <f>OTCHET!$G60</f>
        <v>0</v>
      </c>
      <c r="H29" s="538">
        <f>OTCHET!$H60</f>
        <v>0</v>
      </c>
      <c r="I29" s="538">
        <f>OTCHET!$I60</f>
        <v>0</v>
      </c>
      <c r="J29" s="686">
        <f t="shared" si="0"/>
      </c>
    </row>
    <row r="30" spans="2:10" s="536" customFormat="1" ht="21">
      <c r="B30" s="537">
        <v>1600</v>
      </c>
      <c r="C30" s="931" t="s">
        <v>394</v>
      </c>
      <c r="D30" s="932"/>
      <c r="E30" s="696">
        <f>OTCHET!$E63</f>
        <v>0</v>
      </c>
      <c r="F30" s="696">
        <f>OTCHET!$F63</f>
        <v>0</v>
      </c>
      <c r="G30" s="538">
        <f>OTCHET!$G63</f>
        <v>0</v>
      </c>
      <c r="H30" s="538">
        <f>OTCHET!$H63</f>
        <v>0</v>
      </c>
      <c r="I30" s="538">
        <f>OTCHET!$I63</f>
        <v>0</v>
      </c>
      <c r="J30" s="686">
        <f t="shared" si="0"/>
      </c>
    </row>
    <row r="31" spans="1:10" s="536" customFormat="1" ht="21">
      <c r="A31" s="536">
        <v>200</v>
      </c>
      <c r="B31" s="537">
        <v>1700</v>
      </c>
      <c r="C31" s="931" t="s">
        <v>395</v>
      </c>
      <c r="D31" s="932"/>
      <c r="E31" s="696">
        <f>OTCHET!$E64</f>
        <v>0</v>
      </c>
      <c r="F31" s="696">
        <f>OTCHET!$F64</f>
        <v>0</v>
      </c>
      <c r="G31" s="538">
        <f>OTCHET!$G64</f>
        <v>0</v>
      </c>
      <c r="H31" s="538">
        <f>OTCHET!$H64</f>
        <v>0</v>
      </c>
      <c r="I31" s="538">
        <f>OTCHET!$I64</f>
        <v>0</v>
      </c>
      <c r="J31" s="686">
        <f t="shared" si="0"/>
      </c>
    </row>
    <row r="32" spans="1:10" s="536" customFormat="1" ht="21">
      <c r="A32" s="540">
        <v>231</v>
      </c>
      <c r="B32" s="537">
        <v>1800</v>
      </c>
      <c r="C32" s="931" t="s">
        <v>402</v>
      </c>
      <c r="D32" s="932"/>
      <c r="E32" s="696">
        <f>OTCHET!$E72</f>
        <v>0</v>
      </c>
      <c r="F32" s="696">
        <f>OTCHET!$F72</f>
        <v>0</v>
      </c>
      <c r="G32" s="538">
        <f>OTCHET!$G72</f>
        <v>0</v>
      </c>
      <c r="H32" s="538">
        <f>OTCHET!$H72</f>
        <v>0</v>
      </c>
      <c r="I32" s="538">
        <f>OTCHET!$I72</f>
        <v>0</v>
      </c>
      <c r="J32" s="686">
        <f t="shared" si="0"/>
      </c>
    </row>
    <row r="33" spans="1:10" s="536" customFormat="1" ht="21">
      <c r="A33" s="536">
        <v>235</v>
      </c>
      <c r="B33" s="537">
        <v>1900</v>
      </c>
      <c r="C33" s="931" t="s">
        <v>403</v>
      </c>
      <c r="D33" s="932"/>
      <c r="E33" s="696">
        <f>OTCHET!$E73</f>
        <v>0</v>
      </c>
      <c r="F33" s="696">
        <f>OTCHET!$F73</f>
        <v>0</v>
      </c>
      <c r="G33" s="538">
        <f>OTCHET!$G73</f>
        <v>0</v>
      </c>
      <c r="H33" s="538">
        <f>OTCHET!$H73</f>
        <v>0</v>
      </c>
      <c r="I33" s="538">
        <f>OTCHET!$I73</f>
        <v>0</v>
      </c>
      <c r="J33" s="686">
        <f t="shared" si="0"/>
      </c>
    </row>
    <row r="34" spans="1:10" s="536" customFormat="1" ht="21">
      <c r="A34" s="536">
        <v>255</v>
      </c>
      <c r="B34" s="537">
        <v>2000</v>
      </c>
      <c r="C34" s="931" t="s">
        <v>404</v>
      </c>
      <c r="D34" s="932"/>
      <c r="E34" s="696">
        <f>OTCHET!$E74</f>
        <v>0</v>
      </c>
      <c r="F34" s="696">
        <f>OTCHET!$F74</f>
        <v>0</v>
      </c>
      <c r="G34" s="538">
        <f>OTCHET!$G74</f>
        <v>0</v>
      </c>
      <c r="H34" s="538">
        <f>OTCHET!$H74</f>
        <v>0</v>
      </c>
      <c r="I34" s="538">
        <f>OTCHET!$I74</f>
        <v>0</v>
      </c>
      <c r="J34" s="686">
        <f t="shared" si="0"/>
      </c>
    </row>
    <row r="35" spans="1:10" s="536" customFormat="1" ht="21">
      <c r="A35" s="536">
        <v>265</v>
      </c>
      <c r="B35" s="537">
        <v>2400</v>
      </c>
      <c r="C35" s="931" t="s">
        <v>406</v>
      </c>
      <c r="D35" s="932"/>
      <c r="E35" s="696">
        <f>OTCHET!$E76</f>
        <v>0</v>
      </c>
      <c r="F35" s="696">
        <f>OTCHET!$F76</f>
        <v>0</v>
      </c>
      <c r="G35" s="538">
        <f>OTCHET!$G76</f>
        <v>0</v>
      </c>
      <c r="H35" s="538">
        <f>OTCHET!$H76</f>
        <v>0</v>
      </c>
      <c r="I35" s="538">
        <f>OTCHET!$I76</f>
        <v>0</v>
      </c>
      <c r="J35" s="686">
        <f t="shared" si="0"/>
      </c>
    </row>
    <row r="36" spans="1:10" s="536" customFormat="1" ht="21">
      <c r="A36" s="541">
        <v>350</v>
      </c>
      <c r="B36" s="542">
        <v>2500</v>
      </c>
      <c r="C36" s="921" t="s">
        <v>421</v>
      </c>
      <c r="D36" s="922"/>
      <c r="E36" s="696">
        <f>OTCHET!$E91</f>
        <v>0</v>
      </c>
      <c r="F36" s="696">
        <f>OTCHET!$F91</f>
        <v>0</v>
      </c>
      <c r="G36" s="538">
        <f>OTCHET!$G91</f>
        <v>0</v>
      </c>
      <c r="H36" s="538">
        <f>OTCHET!$H91</f>
        <v>0</v>
      </c>
      <c r="I36" s="538">
        <f>OTCHET!$I91</f>
        <v>0</v>
      </c>
      <c r="J36" s="686">
        <f t="shared" si="0"/>
      </c>
    </row>
    <row r="37" spans="1:10" s="536" customFormat="1" ht="21">
      <c r="A37" s="543">
        <v>360</v>
      </c>
      <c r="B37" s="537">
        <v>2600</v>
      </c>
      <c r="C37" s="921" t="s">
        <v>424</v>
      </c>
      <c r="D37" s="922"/>
      <c r="E37" s="696">
        <f>OTCHET!$E94</f>
        <v>0</v>
      </c>
      <c r="F37" s="696">
        <f>OTCHET!$F94</f>
        <v>0</v>
      </c>
      <c r="G37" s="538">
        <f>OTCHET!$G94</f>
        <v>0</v>
      </c>
      <c r="H37" s="538">
        <f>OTCHET!$H94</f>
        <v>0</v>
      </c>
      <c r="I37" s="538">
        <f>OTCHET!$I94</f>
        <v>0</v>
      </c>
      <c r="J37" s="686">
        <f t="shared" si="0"/>
      </c>
    </row>
    <row r="38" spans="1:10" s="536" customFormat="1" ht="21">
      <c r="A38" s="543">
        <v>370</v>
      </c>
      <c r="B38" s="537">
        <v>2700</v>
      </c>
      <c r="C38" s="931" t="s">
        <v>425</v>
      </c>
      <c r="D38" s="932"/>
      <c r="E38" s="696">
        <f>OTCHET!$E95</f>
        <v>0</v>
      </c>
      <c r="F38" s="696">
        <f>OTCHET!$F95</f>
        <v>0</v>
      </c>
      <c r="G38" s="538">
        <f>OTCHET!$G95</f>
        <v>0</v>
      </c>
      <c r="H38" s="538">
        <f>OTCHET!$H95</f>
        <v>0</v>
      </c>
      <c r="I38" s="538">
        <f>OTCHET!$I95</f>
        <v>0</v>
      </c>
      <c r="J38" s="686">
        <f t="shared" si="0"/>
      </c>
    </row>
    <row r="39" spans="1:10" s="536" customFormat="1" ht="21">
      <c r="A39" s="543">
        <v>445</v>
      </c>
      <c r="B39" s="537">
        <v>2800</v>
      </c>
      <c r="C39" s="931" t="s">
        <v>449</v>
      </c>
      <c r="D39" s="932"/>
      <c r="E39" s="696">
        <f>OTCHET!$E109</f>
        <v>0</v>
      </c>
      <c r="F39" s="696">
        <f>OTCHET!$F109</f>
        <v>0</v>
      </c>
      <c r="G39" s="538">
        <f>OTCHET!$G109</f>
        <v>0</v>
      </c>
      <c r="H39" s="538">
        <f>OTCHET!$H109</f>
        <v>0</v>
      </c>
      <c r="I39" s="538">
        <f>OTCHET!$I109</f>
        <v>0</v>
      </c>
      <c r="J39" s="686">
        <f t="shared" si="0"/>
      </c>
    </row>
    <row r="40" spans="1:10" s="536" customFormat="1" ht="21">
      <c r="A40" s="543">
        <v>470</v>
      </c>
      <c r="B40" s="537">
        <v>3600</v>
      </c>
      <c r="C40" s="931" t="s">
        <v>453</v>
      </c>
      <c r="D40" s="932"/>
      <c r="E40" s="696">
        <f>OTCHET!$E113</f>
        <v>0</v>
      </c>
      <c r="F40" s="696">
        <f>OTCHET!$F113</f>
        <v>0</v>
      </c>
      <c r="G40" s="538">
        <f>OTCHET!$G113</f>
        <v>0</v>
      </c>
      <c r="H40" s="538">
        <f>OTCHET!$H113</f>
        <v>0</v>
      </c>
      <c r="I40" s="538">
        <f>OTCHET!$I113</f>
        <v>0</v>
      </c>
      <c r="J40" s="686">
        <f t="shared" si="0"/>
      </c>
    </row>
    <row r="41" spans="1:10" s="536" customFormat="1" ht="21">
      <c r="A41" s="543">
        <v>495</v>
      </c>
      <c r="B41" s="537">
        <v>3700</v>
      </c>
      <c r="C41" s="931" t="s">
        <v>458</v>
      </c>
      <c r="D41" s="932"/>
      <c r="E41" s="696">
        <f>OTCHET!$E119</f>
        <v>0</v>
      </c>
      <c r="F41" s="696">
        <f>OTCHET!$F119</f>
        <v>0</v>
      </c>
      <c r="G41" s="538">
        <f>OTCHET!$G119</f>
        <v>0</v>
      </c>
      <c r="H41" s="538">
        <f>OTCHET!$H119</f>
        <v>0</v>
      </c>
      <c r="I41" s="538">
        <f>OTCHET!$I119</f>
        <v>0</v>
      </c>
      <c r="J41" s="686">
        <f t="shared" si="0"/>
      </c>
    </row>
    <row r="42" spans="1:30" s="547" customFormat="1" ht="21.75" thickBot="1">
      <c r="A42" s="544">
        <v>515</v>
      </c>
      <c r="B42" s="537">
        <v>4000</v>
      </c>
      <c r="C42" s="545" t="s">
        <v>463</v>
      </c>
      <c r="D42" s="698"/>
      <c r="E42" s="696">
        <f>OTCHET!$E124</f>
        <v>0</v>
      </c>
      <c r="F42" s="696">
        <f>OTCHET!$F124</f>
        <v>0</v>
      </c>
      <c r="G42" s="538">
        <f>OTCHET!$G124</f>
        <v>0</v>
      </c>
      <c r="H42" s="538">
        <f>OTCHET!$H124</f>
        <v>0</v>
      </c>
      <c r="I42" s="538">
        <f>OTCHET!$I124</f>
        <v>0</v>
      </c>
      <c r="J42" s="686">
        <f t="shared" si="0"/>
      </c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AC42" s="548"/>
      <c r="AD42" s="548"/>
    </row>
    <row r="43" spans="1:11" s="536" customFormat="1" ht="21">
      <c r="A43" s="543">
        <v>540</v>
      </c>
      <c r="B43" s="537">
        <v>4100</v>
      </c>
      <c r="C43" s="931" t="s">
        <v>474</v>
      </c>
      <c r="D43" s="932"/>
      <c r="E43" s="696">
        <f>OTCHET!$E135</f>
        <v>0</v>
      </c>
      <c r="F43" s="696">
        <f>OTCHET!$F135</f>
        <v>0</v>
      </c>
      <c r="G43" s="538">
        <f>OTCHET!$G135</f>
        <v>0</v>
      </c>
      <c r="H43" s="538">
        <f>OTCHET!$H135</f>
        <v>0</v>
      </c>
      <c r="I43" s="538">
        <f>OTCHET!$I135</f>
        <v>0</v>
      </c>
      <c r="J43" s="686">
        <f t="shared" si="0"/>
      </c>
      <c r="K43" s="549"/>
    </row>
    <row r="44" spans="1:11" s="536" customFormat="1" ht="21">
      <c r="A44" s="543">
        <v>550</v>
      </c>
      <c r="B44" s="537">
        <v>4200</v>
      </c>
      <c r="C44" s="931" t="s">
        <v>475</v>
      </c>
      <c r="D44" s="932"/>
      <c r="E44" s="696">
        <f>OTCHET!$E136</f>
        <v>0</v>
      </c>
      <c r="F44" s="696">
        <f>OTCHET!$F136</f>
        <v>0</v>
      </c>
      <c r="G44" s="538">
        <f>OTCHET!$G136</f>
        <v>0</v>
      </c>
      <c r="H44" s="538">
        <f>OTCHET!$G136</f>
        <v>0</v>
      </c>
      <c r="I44" s="538">
        <f>OTCHET!$I136</f>
        <v>0</v>
      </c>
      <c r="J44" s="686">
        <f t="shared" si="0"/>
      </c>
      <c r="K44" s="549"/>
    </row>
    <row r="45" spans="1:11" s="536" customFormat="1" ht="21">
      <c r="A45" s="543">
        <v>560</v>
      </c>
      <c r="B45" s="537" t="s">
        <v>477</v>
      </c>
      <c r="C45" s="931" t="s">
        <v>478</v>
      </c>
      <c r="D45" s="932"/>
      <c r="E45" s="696">
        <f>OTCHET!$E138</f>
        <v>0</v>
      </c>
      <c r="F45" s="696">
        <f>OTCHET!$F138</f>
        <v>0</v>
      </c>
      <c r="G45" s="538">
        <f>OTCHET!$G138</f>
        <v>0</v>
      </c>
      <c r="H45" s="538">
        <f>OTCHET!$H138</f>
        <v>0</v>
      </c>
      <c r="I45" s="538">
        <f>OTCHET!$I138</f>
        <v>0</v>
      </c>
      <c r="J45" s="686">
        <f t="shared" si="0"/>
      </c>
      <c r="K45" s="549"/>
    </row>
    <row r="46" spans="1:10" s="536" customFormat="1" ht="21.75" thickBot="1">
      <c r="A46" s="543">
        <v>575</v>
      </c>
      <c r="B46" s="537">
        <v>4600</v>
      </c>
      <c r="C46" s="986" t="s">
        <v>481</v>
      </c>
      <c r="D46" s="987"/>
      <c r="E46" s="697">
        <f>OTCHET!$E141</f>
        <v>0</v>
      </c>
      <c r="F46" s="697">
        <f>OTCHET!$F141</f>
        <v>0</v>
      </c>
      <c r="G46" s="550">
        <f>OTCHET!$G141</f>
        <v>0</v>
      </c>
      <c r="H46" s="550">
        <f>OTCHET!$H141</f>
        <v>0</v>
      </c>
      <c r="I46" s="550">
        <f>OTCHET!$I141</f>
        <v>0</v>
      </c>
      <c r="J46" s="686">
        <f t="shared" si="0"/>
      </c>
    </row>
    <row r="47" spans="1:11" s="521" customFormat="1" ht="21.75" thickBot="1">
      <c r="A47" s="551">
        <v>620</v>
      </c>
      <c r="B47" s="552"/>
      <c r="C47" s="553"/>
      <c r="D47" s="699" t="s">
        <v>491</v>
      </c>
      <c r="E47" s="554">
        <f>OTCHET!$E150</f>
        <v>0</v>
      </c>
      <c r="F47" s="554">
        <f>OTCHET!$F150</f>
        <v>0</v>
      </c>
      <c r="G47" s="554">
        <f>OTCHET!$G150</f>
        <v>0</v>
      </c>
      <c r="H47" s="554">
        <f>OTCHET!$H150</f>
        <v>0</v>
      </c>
      <c r="I47" s="554">
        <f>OTCHET!$I150</f>
        <v>0</v>
      </c>
      <c r="J47" s="692">
        <v>1</v>
      </c>
      <c r="K47" s="555"/>
    </row>
    <row r="48" spans="2:11" s="521" customFormat="1" ht="9" customHeight="1">
      <c r="B48" s="556"/>
      <c r="C48" s="557"/>
      <c r="D48" s="558"/>
      <c r="E48" s="559"/>
      <c r="F48" s="559"/>
      <c r="G48" s="505"/>
      <c r="H48" s="505"/>
      <c r="I48" s="555"/>
      <c r="J48" s="692">
        <v>1</v>
      </c>
      <c r="K48" s="555"/>
    </row>
    <row r="49" spans="2:11" s="521" customFormat="1" ht="7.5" customHeight="1">
      <c r="B49" s="556"/>
      <c r="C49" s="557"/>
      <c r="D49" s="558"/>
      <c r="E49" s="559"/>
      <c r="F49" s="559"/>
      <c r="G49" s="505"/>
      <c r="H49" s="505"/>
      <c r="I49" s="555"/>
      <c r="J49" s="692">
        <v>1</v>
      </c>
      <c r="K49" s="555"/>
    </row>
    <row r="50" spans="2:11" s="521" customFormat="1" ht="21">
      <c r="B50" s="506"/>
      <c r="C50" s="506"/>
      <c r="D50" s="507"/>
      <c r="E50" s="560"/>
      <c r="F50" s="560"/>
      <c r="G50" s="505"/>
      <c r="H50" s="505"/>
      <c r="I50" s="555"/>
      <c r="J50" s="692">
        <v>1</v>
      </c>
      <c r="K50" s="555"/>
    </row>
    <row r="51" spans="2:11" s="521" customFormat="1" ht="21">
      <c r="B51" s="506"/>
      <c r="C51" s="511"/>
      <c r="D51" s="512"/>
      <c r="E51" s="560"/>
      <c r="F51" s="560"/>
      <c r="G51" s="505"/>
      <c r="H51" s="505"/>
      <c r="I51" s="555"/>
      <c r="J51" s="692">
        <v>1</v>
      </c>
      <c r="K51" s="555"/>
    </row>
    <row r="52" spans="2:11" s="521" customFormat="1" ht="44.25" customHeight="1">
      <c r="B52" s="928" t="str">
        <f>$B$7</f>
        <v>ОТЧЕТ  ЗА  КАСОВОТО  ИЗПЪЛНЕНИЕ  НА  БЮДЖЕТА / ИБСФ
ПО ПЪЛНА ЕДИННА БЮДЖЕТНА КЛАСИФИКАЦИЯ</v>
      </c>
      <c r="C52" s="929"/>
      <c r="D52" s="929"/>
      <c r="E52" s="560"/>
      <c r="F52" s="560"/>
      <c r="G52" s="505"/>
      <c r="H52" s="505"/>
      <c r="I52" s="555"/>
      <c r="J52" s="692">
        <v>1</v>
      </c>
      <c r="K52" s="555"/>
    </row>
    <row r="53" spans="2:11" s="521" customFormat="1" ht="21">
      <c r="B53" s="506"/>
      <c r="C53" s="511"/>
      <c r="D53" s="512"/>
      <c r="E53" s="561" t="s">
        <v>344</v>
      </c>
      <c r="F53" s="561" t="s">
        <v>340</v>
      </c>
      <c r="G53" s="505"/>
      <c r="H53" s="505"/>
      <c r="I53" s="555"/>
      <c r="J53" s="692">
        <v>1</v>
      </c>
      <c r="K53" s="555"/>
    </row>
    <row r="54" spans="2:11" s="521" customFormat="1" ht="38.25" customHeight="1" thickBot="1">
      <c r="B54" s="906">
        <f>$B$9</f>
        <v>0</v>
      </c>
      <c r="C54" s="907"/>
      <c r="D54" s="907"/>
      <c r="E54" s="563">
        <f>$E$9</f>
        <v>2013</v>
      </c>
      <c r="F54" s="564">
        <f>$F$9</f>
        <v>2016</v>
      </c>
      <c r="G54" s="505"/>
      <c r="H54" s="505"/>
      <c r="I54" s="555"/>
      <c r="J54" s="692">
        <v>1</v>
      </c>
      <c r="K54" s="555"/>
    </row>
    <row r="55" spans="2:11" s="521" customFormat="1" ht="21.75" thickBot="1">
      <c r="B55" s="516" t="s">
        <v>345</v>
      </c>
      <c r="C55" s="506"/>
      <c r="D55" s="507"/>
      <c r="E55" s="560"/>
      <c r="F55" s="565">
        <f>$F$10</f>
        <v>0</v>
      </c>
      <c r="G55" s="505"/>
      <c r="H55" s="505"/>
      <c r="I55" s="555"/>
      <c r="J55" s="692">
        <v>1</v>
      </c>
      <c r="K55" s="555"/>
    </row>
    <row r="56" spans="2:11" s="521" customFormat="1" ht="12.75" customHeight="1" thickBot="1">
      <c r="B56" s="516"/>
      <c r="C56" s="506"/>
      <c r="D56" s="507"/>
      <c r="E56" s="566"/>
      <c r="F56" s="560"/>
      <c r="G56" s="505"/>
      <c r="H56" s="505"/>
      <c r="I56" s="555"/>
      <c r="J56" s="692">
        <v>1</v>
      </c>
      <c r="K56" s="555"/>
    </row>
    <row r="57" spans="2:11" s="521" customFormat="1" ht="38.25" customHeight="1" thickBot="1" thickTop="1">
      <c r="B57" s="906">
        <f>$B$12</f>
        <v>0</v>
      </c>
      <c r="C57" s="907"/>
      <c r="D57" s="907"/>
      <c r="E57" s="560" t="s">
        <v>346</v>
      </c>
      <c r="F57" s="567">
        <f>$F$12</f>
        <v>0</v>
      </c>
      <c r="G57" s="505"/>
      <c r="H57" s="505"/>
      <c r="I57" s="555"/>
      <c r="J57" s="692">
        <v>1</v>
      </c>
      <c r="K57" s="555"/>
    </row>
    <row r="58" spans="2:11" s="521" customFormat="1" ht="21.75" thickTop="1">
      <c r="B58" s="516" t="s">
        <v>347</v>
      </c>
      <c r="C58" s="506"/>
      <c r="D58" s="507"/>
      <c r="E58" s="566" t="s">
        <v>348</v>
      </c>
      <c r="F58" s="560"/>
      <c r="G58" s="505"/>
      <c r="H58" s="505"/>
      <c r="I58" s="555"/>
      <c r="J58" s="692">
        <v>1</v>
      </c>
      <c r="K58" s="555"/>
    </row>
    <row r="59" spans="2:11" s="521" customFormat="1" ht="13.5" customHeight="1">
      <c r="B59" s="556"/>
      <c r="C59" s="557"/>
      <c r="D59" s="558"/>
      <c r="E59" s="559"/>
      <c r="F59" s="559"/>
      <c r="G59" s="505"/>
      <c r="H59" s="505"/>
      <c r="I59" s="555"/>
      <c r="J59" s="692">
        <v>1</v>
      </c>
      <c r="K59" s="555"/>
    </row>
    <row r="60" spans="2:11" s="521" customFormat="1" ht="21.75" thickBot="1">
      <c r="B60" s="506"/>
      <c r="C60" s="511"/>
      <c r="D60" s="512"/>
      <c r="E60" s="560"/>
      <c r="F60" s="566" t="s">
        <v>349</v>
      </c>
      <c r="G60" s="505"/>
      <c r="H60" s="505"/>
      <c r="I60" s="555"/>
      <c r="J60" s="692">
        <v>1</v>
      </c>
      <c r="K60" s="555"/>
    </row>
    <row r="61" spans="2:14" s="521" customFormat="1" ht="21" customHeight="1">
      <c r="B61" s="568" t="s">
        <v>342</v>
      </c>
      <c r="C61" s="984" t="s">
        <v>341</v>
      </c>
      <c r="D61" s="985"/>
      <c r="E61" s="569" t="s">
        <v>351</v>
      </c>
      <c r="F61" s="570" t="s">
        <v>352</v>
      </c>
      <c r="G61" s="570" t="s">
        <v>352</v>
      </c>
      <c r="H61" s="570" t="s">
        <v>352</v>
      </c>
      <c r="I61" s="570" t="s">
        <v>352</v>
      </c>
      <c r="J61" s="692">
        <v>1</v>
      </c>
      <c r="K61" s="975" t="s">
        <v>169</v>
      </c>
      <c r="L61" s="975" t="s">
        <v>170</v>
      </c>
      <c r="M61" s="975" t="s">
        <v>171</v>
      </c>
      <c r="N61" s="975" t="s">
        <v>172</v>
      </c>
    </row>
    <row r="62" spans="2:14" s="521" customFormat="1" ht="49.5" customHeight="1" thickBot="1">
      <c r="B62" s="571"/>
      <c r="C62" s="978" t="s">
        <v>131</v>
      </c>
      <c r="D62" s="979"/>
      <c r="E62" s="572">
        <f>+E20</f>
        <v>2012</v>
      </c>
      <c r="F62" s="683" t="s">
        <v>201</v>
      </c>
      <c r="G62" s="683" t="s">
        <v>202</v>
      </c>
      <c r="H62" s="683" t="s">
        <v>203</v>
      </c>
      <c r="I62" s="206" t="s">
        <v>98</v>
      </c>
      <c r="J62" s="692">
        <v>1</v>
      </c>
      <c r="K62" s="982"/>
      <c r="L62" s="982"/>
      <c r="M62" s="976"/>
      <c r="N62" s="976"/>
    </row>
    <row r="63" spans="2:14" s="521" customFormat="1" ht="39" customHeight="1" thickBot="1">
      <c r="B63" s="573"/>
      <c r="C63" s="980" t="s">
        <v>495</v>
      </c>
      <c r="D63" s="981"/>
      <c r="E63" s="574"/>
      <c r="F63" s="574"/>
      <c r="G63" s="574"/>
      <c r="H63" s="574"/>
      <c r="I63" s="574"/>
      <c r="J63" s="692">
        <v>1</v>
      </c>
      <c r="K63" s="983"/>
      <c r="L63" s="983"/>
      <c r="M63" s="977"/>
      <c r="N63" s="977"/>
    </row>
    <row r="64" spans="1:14" s="536" customFormat="1" ht="34.5" customHeight="1">
      <c r="A64" s="543">
        <v>5</v>
      </c>
      <c r="B64" s="534">
        <v>100</v>
      </c>
      <c r="C64" s="956" t="s">
        <v>499</v>
      </c>
      <c r="D64" s="947"/>
      <c r="E64" s="695">
        <f>OTCHET!$E170</f>
        <v>0</v>
      </c>
      <c r="F64" s="695">
        <f>OTCHET!$F170</f>
        <v>0</v>
      </c>
      <c r="G64" s="535">
        <f>OTCHET!$G170</f>
        <v>0</v>
      </c>
      <c r="H64" s="535">
        <f>OTCHET!$H170</f>
        <v>0</v>
      </c>
      <c r="I64" s="535">
        <f>OTCHET!$I170</f>
        <v>0</v>
      </c>
      <c r="J64" s="686">
        <f aca="true" t="shared" si="1" ref="J64:J92">(IF(E64&lt;&gt;0,$J$2,IF(I64&lt;&gt;0,$J$2,"")))</f>
      </c>
      <c r="K64" s="575"/>
      <c r="L64" s="719"/>
      <c r="M64" s="575"/>
      <c r="N64" s="576"/>
    </row>
    <row r="65" spans="1:14" s="536" customFormat="1" ht="21">
      <c r="A65" s="543">
        <v>35</v>
      </c>
      <c r="B65" s="537">
        <v>200</v>
      </c>
      <c r="C65" s="921" t="s">
        <v>502</v>
      </c>
      <c r="D65" s="922"/>
      <c r="E65" s="696">
        <f>OTCHET!$E173</f>
        <v>0</v>
      </c>
      <c r="F65" s="696">
        <f>OTCHET!$F173</f>
        <v>0</v>
      </c>
      <c r="G65" s="538">
        <f>OTCHET!$G173</f>
        <v>0</v>
      </c>
      <c r="H65" s="538">
        <f>OTCHET!$H173</f>
        <v>0</v>
      </c>
      <c r="I65" s="538">
        <f>OTCHET!$I173</f>
        <v>0</v>
      </c>
      <c r="J65" s="686">
        <f t="shared" si="1"/>
      </c>
      <c r="K65" s="577"/>
      <c r="L65" s="720"/>
      <c r="M65" s="577"/>
      <c r="N65" s="578"/>
    </row>
    <row r="66" spans="1:14" s="536" customFormat="1" ht="21">
      <c r="A66" s="543">
        <v>65</v>
      </c>
      <c r="B66" s="537">
        <v>500</v>
      </c>
      <c r="C66" s="931" t="s">
        <v>508</v>
      </c>
      <c r="D66" s="932"/>
      <c r="E66" s="696">
        <f>OTCHET!$E179</f>
        <v>0</v>
      </c>
      <c r="F66" s="696">
        <f>OTCHET!$F179</f>
        <v>0</v>
      </c>
      <c r="G66" s="538">
        <f>OTCHET!$G179</f>
        <v>0</v>
      </c>
      <c r="H66" s="538">
        <f>OTCHET!$H179</f>
        <v>0</v>
      </c>
      <c r="I66" s="538">
        <f>OTCHET!$I179</f>
        <v>0</v>
      </c>
      <c r="J66" s="686">
        <f t="shared" si="1"/>
      </c>
      <c r="K66" s="577"/>
      <c r="L66" s="720"/>
      <c r="M66" s="577"/>
      <c r="N66" s="578"/>
    </row>
    <row r="67" spans="1:14" s="536" customFormat="1" ht="24" customHeight="1">
      <c r="A67" s="543">
        <v>115</v>
      </c>
      <c r="B67" s="537">
        <v>800</v>
      </c>
      <c r="C67" s="930" t="s">
        <v>514</v>
      </c>
      <c r="D67" s="925"/>
      <c r="E67" s="696">
        <f>OTCHET!$E185</f>
        <v>0</v>
      </c>
      <c r="F67" s="696">
        <f>OTCHET!$F185</f>
        <v>0</v>
      </c>
      <c r="G67" s="538">
        <f>OTCHET!$G185</f>
        <v>0</v>
      </c>
      <c r="H67" s="538">
        <f>OTCHET!$H185</f>
        <v>0</v>
      </c>
      <c r="I67" s="538">
        <f>OTCHET!$I185</f>
        <v>0</v>
      </c>
      <c r="J67" s="686">
        <f t="shared" si="1"/>
      </c>
      <c r="K67" s="577"/>
      <c r="L67" s="720"/>
      <c r="M67" s="577"/>
      <c r="N67" s="578"/>
    </row>
    <row r="68" spans="1:14" s="536" customFormat="1" ht="21">
      <c r="A68" s="543">
        <v>125</v>
      </c>
      <c r="B68" s="537">
        <v>1000</v>
      </c>
      <c r="C68" s="921" t="s">
        <v>515</v>
      </c>
      <c r="D68" s="922"/>
      <c r="E68" s="696">
        <f>OTCHET!$E186</f>
        <v>0</v>
      </c>
      <c r="F68" s="696">
        <f>OTCHET!$F186</f>
        <v>0</v>
      </c>
      <c r="G68" s="538">
        <f>OTCHET!$G186</f>
        <v>0</v>
      </c>
      <c r="H68" s="538">
        <f>OTCHET!$H186</f>
        <v>0</v>
      </c>
      <c r="I68" s="538">
        <f>OTCHET!$I186</f>
        <v>0</v>
      </c>
      <c r="J68" s="686">
        <f t="shared" si="1"/>
      </c>
      <c r="K68" s="577"/>
      <c r="L68" s="720"/>
      <c r="M68" s="577"/>
      <c r="N68" s="578"/>
    </row>
    <row r="69" spans="1:14" s="536" customFormat="1" ht="21">
      <c r="A69" s="543">
        <v>220</v>
      </c>
      <c r="B69" s="537">
        <v>2100</v>
      </c>
      <c r="C69" s="934" t="s">
        <v>180</v>
      </c>
      <c r="D69" s="935"/>
      <c r="E69" s="696">
        <f>OTCHET!$E205</f>
        <v>0</v>
      </c>
      <c r="F69" s="696">
        <f>OTCHET!$F205</f>
        <v>0</v>
      </c>
      <c r="G69" s="538">
        <f>OTCHET!$G205</f>
        <v>0</v>
      </c>
      <c r="H69" s="538">
        <f>OTCHET!$H205</f>
        <v>0</v>
      </c>
      <c r="I69" s="538">
        <f>OTCHET!$I205</f>
        <v>0</v>
      </c>
      <c r="J69" s="686">
        <f t="shared" si="1"/>
      </c>
      <c r="K69" s="577"/>
      <c r="L69" s="720"/>
      <c r="M69" s="577"/>
      <c r="N69" s="578"/>
    </row>
    <row r="70" spans="1:14" s="536" customFormat="1" ht="21">
      <c r="A70" s="543">
        <v>250</v>
      </c>
      <c r="B70" s="537">
        <v>2200</v>
      </c>
      <c r="C70" s="934" t="s">
        <v>539</v>
      </c>
      <c r="D70" s="935"/>
      <c r="E70" s="696">
        <f>OTCHET!$E211</f>
        <v>0</v>
      </c>
      <c r="F70" s="696">
        <f>OTCHET!$F211</f>
        <v>0</v>
      </c>
      <c r="G70" s="538">
        <f>OTCHET!$G211</f>
        <v>0</v>
      </c>
      <c r="H70" s="538">
        <f>OTCHET!$H211</f>
        <v>0</v>
      </c>
      <c r="I70" s="538">
        <f>OTCHET!$I211</f>
        <v>0</v>
      </c>
      <c r="J70" s="686">
        <f t="shared" si="1"/>
      </c>
      <c r="K70" s="577"/>
      <c r="L70" s="720"/>
      <c r="M70" s="577"/>
      <c r="N70" s="578"/>
    </row>
    <row r="71" spans="1:14" s="536" customFormat="1" ht="21">
      <c r="A71" s="543">
        <v>270</v>
      </c>
      <c r="B71" s="537">
        <v>2500</v>
      </c>
      <c r="C71" s="934" t="s">
        <v>543</v>
      </c>
      <c r="D71" s="935"/>
      <c r="E71" s="696">
        <f>OTCHET!$E215</f>
        <v>0</v>
      </c>
      <c r="F71" s="696">
        <f>OTCHET!$F215</f>
        <v>0</v>
      </c>
      <c r="G71" s="538">
        <f>OTCHET!$G215</f>
        <v>0</v>
      </c>
      <c r="H71" s="538">
        <f>OTCHET!$H215</f>
        <v>0</v>
      </c>
      <c r="I71" s="538">
        <f>OTCHET!$I215</f>
        <v>0</v>
      </c>
      <c r="J71" s="686">
        <f t="shared" si="1"/>
      </c>
      <c r="K71" s="577"/>
      <c r="L71" s="720"/>
      <c r="M71" s="577"/>
      <c r="N71" s="578"/>
    </row>
    <row r="72" spans="1:14" s="536" customFormat="1" ht="20.25" customHeight="1">
      <c r="A72" s="543">
        <v>290</v>
      </c>
      <c r="B72" s="537">
        <v>2600</v>
      </c>
      <c r="C72" s="936" t="s">
        <v>544</v>
      </c>
      <c r="D72" s="920"/>
      <c r="E72" s="696">
        <f>OTCHET!$E216</f>
        <v>0</v>
      </c>
      <c r="F72" s="696">
        <f>OTCHET!$F216</f>
        <v>0</v>
      </c>
      <c r="G72" s="538">
        <f>OTCHET!$G216</f>
        <v>0</v>
      </c>
      <c r="H72" s="538">
        <f>OTCHET!$H216</f>
        <v>0</v>
      </c>
      <c r="I72" s="538">
        <f>OTCHET!$I216</f>
        <v>0</v>
      </c>
      <c r="J72" s="686">
        <f t="shared" si="1"/>
      </c>
      <c r="K72" s="577"/>
      <c r="L72" s="720"/>
      <c r="M72" s="577"/>
      <c r="N72" s="578"/>
    </row>
    <row r="73" spans="1:14" s="536" customFormat="1" ht="24" customHeight="1">
      <c r="A73" s="579">
        <v>320</v>
      </c>
      <c r="B73" s="537">
        <v>2700</v>
      </c>
      <c r="C73" s="936" t="s">
        <v>545</v>
      </c>
      <c r="D73" s="920"/>
      <c r="E73" s="696">
        <f>OTCHET!$E217</f>
        <v>0</v>
      </c>
      <c r="F73" s="696">
        <f>OTCHET!$F217</f>
        <v>0</v>
      </c>
      <c r="G73" s="538">
        <f>OTCHET!$G217</f>
        <v>0</v>
      </c>
      <c r="H73" s="538">
        <f>OTCHET!$H217</f>
        <v>0</v>
      </c>
      <c r="I73" s="538">
        <f>OTCHET!$I217</f>
        <v>0</v>
      </c>
      <c r="J73" s="686">
        <f t="shared" si="1"/>
      </c>
      <c r="K73" s="577"/>
      <c r="L73" s="720"/>
      <c r="M73" s="577"/>
      <c r="N73" s="578"/>
    </row>
    <row r="74" spans="1:14" s="536" customFormat="1" ht="33.75" customHeight="1">
      <c r="A74" s="543">
        <v>330</v>
      </c>
      <c r="B74" s="537">
        <v>2800</v>
      </c>
      <c r="C74" s="936" t="s">
        <v>546</v>
      </c>
      <c r="D74" s="920"/>
      <c r="E74" s="696">
        <f>OTCHET!$E218</f>
        <v>0</v>
      </c>
      <c r="F74" s="696">
        <f>OTCHET!$F218</f>
        <v>0</v>
      </c>
      <c r="G74" s="538">
        <f>OTCHET!$G218</f>
        <v>0</v>
      </c>
      <c r="H74" s="538">
        <f>OTCHET!$H218</f>
        <v>0</v>
      </c>
      <c r="I74" s="538">
        <f>OTCHET!$I218</f>
        <v>0</v>
      </c>
      <c r="J74" s="686">
        <f t="shared" si="1"/>
      </c>
      <c r="K74" s="577"/>
      <c r="L74" s="720"/>
      <c r="M74" s="577"/>
      <c r="N74" s="578"/>
    </row>
    <row r="75" spans="1:14" s="536" customFormat="1" ht="21">
      <c r="A75" s="543">
        <v>350</v>
      </c>
      <c r="B75" s="537">
        <v>2900</v>
      </c>
      <c r="C75" s="934" t="s">
        <v>547</v>
      </c>
      <c r="D75" s="935"/>
      <c r="E75" s="696">
        <f>OTCHET!$E219</f>
        <v>0</v>
      </c>
      <c r="F75" s="696">
        <f>OTCHET!$F219</f>
        <v>0</v>
      </c>
      <c r="G75" s="538">
        <f>OTCHET!$G219</f>
        <v>0</v>
      </c>
      <c r="H75" s="538">
        <f>OTCHET!$H219</f>
        <v>0</v>
      </c>
      <c r="I75" s="538">
        <f>OTCHET!$I219</f>
        <v>0</v>
      </c>
      <c r="J75" s="686">
        <f t="shared" si="1"/>
      </c>
      <c r="K75" s="577"/>
      <c r="L75" s="720"/>
      <c r="M75" s="577"/>
      <c r="N75" s="578"/>
    </row>
    <row r="76" spans="1:14" s="536" customFormat="1" ht="21">
      <c r="A76" s="540">
        <v>397</v>
      </c>
      <c r="B76" s="537">
        <v>3300</v>
      </c>
      <c r="C76" s="580" t="s">
        <v>555</v>
      </c>
      <c r="D76" s="700"/>
      <c r="E76" s="696">
        <f>OTCHET!$E227</f>
        <v>0</v>
      </c>
      <c r="F76" s="696">
        <f>OTCHET!$F227</f>
        <v>0</v>
      </c>
      <c r="G76" s="538">
        <f>OTCHET!$G227</f>
        <v>0</v>
      </c>
      <c r="H76" s="538">
        <f>OTCHET!$H227</f>
        <v>0</v>
      </c>
      <c r="I76" s="538">
        <f>OTCHET!$I227</f>
        <v>0</v>
      </c>
      <c r="J76" s="686">
        <f t="shared" si="1"/>
      </c>
      <c r="K76" s="577"/>
      <c r="L76" s="720"/>
      <c r="M76" s="577"/>
      <c r="N76" s="578"/>
    </row>
    <row r="77" spans="1:14" s="536" customFormat="1" ht="21">
      <c r="A77" s="581">
        <v>404</v>
      </c>
      <c r="B77" s="537">
        <v>3900</v>
      </c>
      <c r="C77" s="934" t="s">
        <v>562</v>
      </c>
      <c r="D77" s="935"/>
      <c r="E77" s="696">
        <f>OTCHET!$E234</f>
        <v>0</v>
      </c>
      <c r="F77" s="696">
        <f>OTCHET!$F234</f>
        <v>0</v>
      </c>
      <c r="G77" s="538">
        <f>OTCHET!$G234</f>
        <v>0</v>
      </c>
      <c r="H77" s="538">
        <f>OTCHET!$H234</f>
        <v>0</v>
      </c>
      <c r="I77" s="538">
        <f>OTCHET!$I234</f>
        <v>0</v>
      </c>
      <c r="J77" s="686">
        <f t="shared" si="1"/>
      </c>
      <c r="K77" s="577"/>
      <c r="L77" s="720"/>
      <c r="M77" s="577"/>
      <c r="N77" s="578"/>
    </row>
    <row r="78" spans="1:14" s="536" customFormat="1" ht="21">
      <c r="A78" s="543">
        <v>440</v>
      </c>
      <c r="B78" s="537">
        <v>4000</v>
      </c>
      <c r="C78" s="934" t="s">
        <v>563</v>
      </c>
      <c r="D78" s="935"/>
      <c r="E78" s="696">
        <f>OTCHET!$E235</f>
        <v>0</v>
      </c>
      <c r="F78" s="696">
        <f>OTCHET!$F235</f>
        <v>0</v>
      </c>
      <c r="G78" s="538">
        <f>OTCHET!$G235</f>
        <v>0</v>
      </c>
      <c r="H78" s="538">
        <f>OTCHET!$H235</f>
        <v>0</v>
      </c>
      <c r="I78" s="538">
        <f>OTCHET!$I235</f>
        <v>0</v>
      </c>
      <c r="J78" s="686">
        <f t="shared" si="1"/>
      </c>
      <c r="K78" s="577"/>
      <c r="L78" s="720"/>
      <c r="M78" s="577"/>
      <c r="N78" s="578"/>
    </row>
    <row r="79" spans="1:14" s="536" customFormat="1" ht="21">
      <c r="A79" s="543">
        <v>450</v>
      </c>
      <c r="B79" s="537">
        <v>4100</v>
      </c>
      <c r="C79" s="934" t="s">
        <v>564</v>
      </c>
      <c r="D79" s="935"/>
      <c r="E79" s="696">
        <f>OTCHET!$E236</f>
        <v>0</v>
      </c>
      <c r="F79" s="696">
        <f>OTCHET!$F236</f>
        <v>0</v>
      </c>
      <c r="G79" s="538">
        <f>OTCHET!$G236</f>
        <v>0</v>
      </c>
      <c r="H79" s="538">
        <f>OTCHET!$H236</f>
        <v>0</v>
      </c>
      <c r="I79" s="538">
        <f>OTCHET!$I236</f>
        <v>0</v>
      </c>
      <c r="J79" s="686">
        <f t="shared" si="1"/>
      </c>
      <c r="K79" s="577"/>
      <c r="L79" s="720"/>
      <c r="M79" s="577"/>
      <c r="N79" s="578"/>
    </row>
    <row r="80" spans="1:14" s="536" customFormat="1" ht="21">
      <c r="A80" s="543">
        <v>495</v>
      </c>
      <c r="B80" s="537">
        <v>4200</v>
      </c>
      <c r="C80" s="934" t="s">
        <v>565</v>
      </c>
      <c r="D80" s="935"/>
      <c r="E80" s="696">
        <f>OTCHET!$E237</f>
        <v>0</v>
      </c>
      <c r="F80" s="696">
        <f>OTCHET!$F237</f>
        <v>0</v>
      </c>
      <c r="G80" s="538">
        <f>OTCHET!$G237</f>
        <v>0</v>
      </c>
      <c r="H80" s="538">
        <f>OTCHET!$H237</f>
        <v>0</v>
      </c>
      <c r="I80" s="538">
        <f>OTCHET!$I237</f>
        <v>0</v>
      </c>
      <c r="J80" s="686">
        <f t="shared" si="1"/>
      </c>
      <c r="K80" s="577"/>
      <c r="L80" s="720"/>
      <c r="M80" s="577"/>
      <c r="N80" s="578"/>
    </row>
    <row r="81" spans="1:14" s="536" customFormat="1" ht="21">
      <c r="A81" s="543">
        <v>635</v>
      </c>
      <c r="B81" s="537">
        <v>4300</v>
      </c>
      <c r="C81" s="934" t="s">
        <v>572</v>
      </c>
      <c r="D81" s="935"/>
      <c r="E81" s="696">
        <f>OTCHET!$E244</f>
        <v>0</v>
      </c>
      <c r="F81" s="696">
        <f>OTCHET!$F244</f>
        <v>0</v>
      </c>
      <c r="G81" s="538">
        <f>OTCHET!$G244</f>
        <v>0</v>
      </c>
      <c r="H81" s="538">
        <f>OTCHET!$H244</f>
        <v>0</v>
      </c>
      <c r="I81" s="538">
        <f>OTCHET!$I244</f>
        <v>0</v>
      </c>
      <c r="J81" s="686">
        <f t="shared" si="1"/>
      </c>
      <c r="K81" s="577"/>
      <c r="L81" s="720"/>
      <c r="M81" s="577"/>
      <c r="N81" s="578"/>
    </row>
    <row r="82" spans="1:14" s="536" customFormat="1" ht="21">
      <c r="A82" s="543">
        <v>655</v>
      </c>
      <c r="B82" s="537">
        <v>4400</v>
      </c>
      <c r="C82" s="934" t="s">
        <v>576</v>
      </c>
      <c r="D82" s="935"/>
      <c r="E82" s="696">
        <f>OTCHET!$E248</f>
        <v>0</v>
      </c>
      <c r="F82" s="696">
        <f>OTCHET!$F248</f>
        <v>0</v>
      </c>
      <c r="G82" s="538">
        <f>OTCHET!$G248</f>
        <v>0</v>
      </c>
      <c r="H82" s="538">
        <f>OTCHET!$H248</f>
        <v>0</v>
      </c>
      <c r="I82" s="538">
        <f>OTCHET!$I248</f>
        <v>0</v>
      </c>
      <c r="J82" s="686">
        <f t="shared" si="1"/>
      </c>
      <c r="K82" s="577"/>
      <c r="L82" s="720"/>
      <c r="M82" s="577"/>
      <c r="N82" s="578"/>
    </row>
    <row r="83" spans="1:14" s="536" customFormat="1" ht="21">
      <c r="A83" s="543">
        <v>665</v>
      </c>
      <c r="B83" s="537">
        <v>4500</v>
      </c>
      <c r="C83" s="934" t="s">
        <v>72</v>
      </c>
      <c r="D83" s="935"/>
      <c r="E83" s="696">
        <f>OTCHET!$E249</f>
        <v>0</v>
      </c>
      <c r="F83" s="696">
        <f>OTCHET!$F249</f>
        <v>0</v>
      </c>
      <c r="G83" s="538">
        <f>OTCHET!$G249</f>
        <v>0</v>
      </c>
      <c r="H83" s="538">
        <f>OTCHET!$H249</f>
        <v>0</v>
      </c>
      <c r="I83" s="538">
        <f>OTCHET!$I249</f>
        <v>0</v>
      </c>
      <c r="J83" s="686">
        <f t="shared" si="1"/>
      </c>
      <c r="K83" s="577"/>
      <c r="L83" s="720"/>
      <c r="M83" s="577"/>
      <c r="N83" s="578"/>
    </row>
    <row r="84" spans="1:14" s="536" customFormat="1" ht="18.75" customHeight="1">
      <c r="A84" s="543">
        <v>675</v>
      </c>
      <c r="B84" s="537">
        <v>4600</v>
      </c>
      <c r="C84" s="936" t="s">
        <v>577</v>
      </c>
      <c r="D84" s="920"/>
      <c r="E84" s="696">
        <f>OTCHET!$E250</f>
        <v>0</v>
      </c>
      <c r="F84" s="696">
        <f>OTCHET!$F250</f>
        <v>0</v>
      </c>
      <c r="G84" s="538">
        <f>OTCHET!$G250</f>
        <v>0</v>
      </c>
      <c r="H84" s="538">
        <f>OTCHET!$H250</f>
        <v>0</v>
      </c>
      <c r="I84" s="538">
        <f>OTCHET!$I250</f>
        <v>0</v>
      </c>
      <c r="J84" s="686">
        <f t="shared" si="1"/>
      </c>
      <c r="K84" s="577"/>
      <c r="L84" s="720"/>
      <c r="M84" s="577"/>
      <c r="N84" s="578"/>
    </row>
    <row r="85" spans="1:14" s="536" customFormat="1" ht="21">
      <c r="A85" s="543">
        <v>685</v>
      </c>
      <c r="B85" s="537">
        <v>4900</v>
      </c>
      <c r="C85" s="934" t="s">
        <v>578</v>
      </c>
      <c r="D85" s="935"/>
      <c r="E85" s="696">
        <f>OTCHET!$E251</f>
        <v>0</v>
      </c>
      <c r="F85" s="696">
        <f>OTCHET!$F251</f>
        <v>0</v>
      </c>
      <c r="G85" s="538">
        <f>OTCHET!$G251</f>
        <v>0</v>
      </c>
      <c r="H85" s="538">
        <f>OTCHET!$H251</f>
        <v>0</v>
      </c>
      <c r="I85" s="538">
        <f>OTCHET!$I251</f>
        <v>0</v>
      </c>
      <c r="J85" s="686">
        <f t="shared" si="1"/>
      </c>
      <c r="K85" s="577"/>
      <c r="L85" s="720"/>
      <c r="M85" s="577"/>
      <c r="N85" s="578"/>
    </row>
    <row r="86" spans="1:14" s="583" customFormat="1" ht="21">
      <c r="A86" s="543">
        <v>700</v>
      </c>
      <c r="B86" s="582">
        <v>5100</v>
      </c>
      <c r="C86" s="973" t="s">
        <v>581</v>
      </c>
      <c r="D86" s="974"/>
      <c r="E86" s="696">
        <f>OTCHET!$E254</f>
        <v>0</v>
      </c>
      <c r="F86" s="696">
        <f>OTCHET!$F254</f>
        <v>0</v>
      </c>
      <c r="G86" s="538">
        <f>OTCHET!$G254</f>
        <v>0</v>
      </c>
      <c r="H86" s="538">
        <f>OTCHET!$H254</f>
        <v>0</v>
      </c>
      <c r="I86" s="538">
        <f>OTCHET!$I254</f>
        <v>0</v>
      </c>
      <c r="J86" s="686">
        <f t="shared" si="1"/>
      </c>
      <c r="K86" s="577"/>
      <c r="L86" s="720"/>
      <c r="M86" s="577"/>
      <c r="N86" s="578"/>
    </row>
    <row r="87" spans="1:14" s="583" customFormat="1" ht="21">
      <c r="A87" s="543">
        <v>710</v>
      </c>
      <c r="B87" s="582">
        <v>5200</v>
      </c>
      <c r="C87" s="973" t="s">
        <v>582</v>
      </c>
      <c r="D87" s="974"/>
      <c r="E87" s="696">
        <f>OTCHET!$E255</f>
        <v>0</v>
      </c>
      <c r="F87" s="696">
        <f>OTCHET!$F255</f>
        <v>0</v>
      </c>
      <c r="G87" s="538">
        <f>OTCHET!$G255</f>
        <v>0</v>
      </c>
      <c r="H87" s="538">
        <f>OTCHET!$H255</f>
        <v>0</v>
      </c>
      <c r="I87" s="538">
        <f>OTCHET!$I255</f>
        <v>0</v>
      </c>
      <c r="J87" s="686">
        <f t="shared" si="1"/>
      </c>
      <c r="K87" s="577"/>
      <c r="L87" s="720"/>
      <c r="M87" s="577"/>
      <c r="N87" s="578"/>
    </row>
    <row r="88" spans="1:14" s="583" customFormat="1" ht="21">
      <c r="A88" s="543">
        <v>750</v>
      </c>
      <c r="B88" s="582">
        <v>5300</v>
      </c>
      <c r="C88" s="973" t="s">
        <v>590</v>
      </c>
      <c r="D88" s="974"/>
      <c r="E88" s="696">
        <f>OTCHET!$E263</f>
        <v>0</v>
      </c>
      <c r="F88" s="696">
        <f>OTCHET!$F263</f>
        <v>0</v>
      </c>
      <c r="G88" s="538">
        <f>OTCHET!$G263</f>
        <v>0</v>
      </c>
      <c r="H88" s="538">
        <f>OTCHET!$H263</f>
        <v>0</v>
      </c>
      <c r="I88" s="538">
        <f>OTCHET!$I263</f>
        <v>0</v>
      </c>
      <c r="J88" s="686">
        <f t="shared" si="1"/>
      </c>
      <c r="K88" s="577"/>
      <c r="L88" s="720"/>
      <c r="M88" s="577"/>
      <c r="N88" s="578"/>
    </row>
    <row r="89" spans="1:14" s="583" customFormat="1" ht="21">
      <c r="A89" s="543">
        <v>765</v>
      </c>
      <c r="B89" s="582">
        <v>5400</v>
      </c>
      <c r="C89" s="973" t="s">
        <v>593</v>
      </c>
      <c r="D89" s="974"/>
      <c r="E89" s="696">
        <f>OTCHET!$E266</f>
        <v>0</v>
      </c>
      <c r="F89" s="696">
        <f>OTCHET!$F266</f>
        <v>0</v>
      </c>
      <c r="G89" s="538">
        <f>OTCHET!$G266</f>
        <v>0</v>
      </c>
      <c r="H89" s="538">
        <f>OTCHET!$H266</f>
        <v>0</v>
      </c>
      <c r="I89" s="538">
        <f>OTCHET!$I266</f>
        <v>0</v>
      </c>
      <c r="J89" s="686">
        <f t="shared" si="1"/>
      </c>
      <c r="K89" s="577"/>
      <c r="L89" s="720"/>
      <c r="M89" s="577"/>
      <c r="N89" s="578"/>
    </row>
    <row r="90" spans="1:14" s="536" customFormat="1" ht="21">
      <c r="A90" s="543">
        <v>775</v>
      </c>
      <c r="B90" s="537">
        <v>5500</v>
      </c>
      <c r="C90" s="934" t="s">
        <v>594</v>
      </c>
      <c r="D90" s="935"/>
      <c r="E90" s="696">
        <f>OTCHET!$E267</f>
        <v>0</v>
      </c>
      <c r="F90" s="696">
        <f>OTCHET!$F267</f>
        <v>0</v>
      </c>
      <c r="G90" s="538">
        <f>OTCHET!$G267</f>
        <v>0</v>
      </c>
      <c r="H90" s="538">
        <f>OTCHET!$H267</f>
        <v>0</v>
      </c>
      <c r="I90" s="538">
        <f>OTCHET!$I267</f>
        <v>0</v>
      </c>
      <c r="J90" s="686">
        <f t="shared" si="1"/>
      </c>
      <c r="K90" s="577"/>
      <c r="L90" s="720"/>
      <c r="M90" s="577"/>
      <c r="N90" s="578"/>
    </row>
    <row r="91" spans="1:14" s="583" customFormat="1" ht="36.75" customHeight="1">
      <c r="A91" s="543">
        <v>805</v>
      </c>
      <c r="B91" s="582">
        <v>5700</v>
      </c>
      <c r="C91" s="966" t="s">
        <v>599</v>
      </c>
      <c r="D91" s="967"/>
      <c r="E91" s="696">
        <f>OTCHET!$E272</f>
        <v>0</v>
      </c>
      <c r="F91" s="696">
        <f>OTCHET!$F272</f>
        <v>0</v>
      </c>
      <c r="G91" s="538">
        <f>OTCHET!$G272</f>
        <v>0</v>
      </c>
      <c r="H91" s="538">
        <f>OTCHET!$H272</f>
        <v>0</v>
      </c>
      <c r="I91" s="538">
        <f>OTCHET!$I272</f>
        <v>0</v>
      </c>
      <c r="J91" s="686">
        <f t="shared" si="1"/>
      </c>
      <c r="K91" s="577"/>
      <c r="L91" s="720"/>
      <c r="M91" s="577"/>
      <c r="N91" s="578"/>
    </row>
    <row r="92" spans="1:14" s="536" customFormat="1" ht="21.75" thickBot="1">
      <c r="A92" s="543">
        <v>820</v>
      </c>
      <c r="B92" s="584" t="s">
        <v>132</v>
      </c>
      <c r="C92" s="968" t="s">
        <v>604</v>
      </c>
      <c r="D92" s="969"/>
      <c r="E92" s="701">
        <f>OTCHET!$E277</f>
        <v>0</v>
      </c>
      <c r="F92" s="701">
        <f>OTCHET!$F277</f>
        <v>0</v>
      </c>
      <c r="G92" s="585">
        <f>OTCHET!$G277</f>
        <v>0</v>
      </c>
      <c r="H92" s="585">
        <f>OTCHET!$H277</f>
        <v>0</v>
      </c>
      <c r="I92" s="585">
        <f>OTCHET!$I277</f>
        <v>0</v>
      </c>
      <c r="J92" s="686">
        <f t="shared" si="1"/>
      </c>
      <c r="K92" s="586"/>
      <c r="L92" s="721"/>
      <c r="M92" s="587"/>
      <c r="N92" s="588"/>
    </row>
    <row r="93" spans="1:14" ht="21.75" thickBot="1">
      <c r="A93" s="589">
        <v>825</v>
      </c>
      <c r="B93" s="590"/>
      <c r="C93" s="970" t="s">
        <v>608</v>
      </c>
      <c r="D93" s="970"/>
      <c r="E93" s="554">
        <f>OTCHET!$E281</f>
        <v>0</v>
      </c>
      <c r="F93" s="554">
        <f>OTCHET!$F281</f>
        <v>0</v>
      </c>
      <c r="G93" s="554">
        <f>OTCHET!$G281</f>
        <v>0</v>
      </c>
      <c r="H93" s="554">
        <f>OTCHET!$H281</f>
        <v>0</v>
      </c>
      <c r="I93" s="554">
        <f>OTCHET!$I281</f>
        <v>0</v>
      </c>
      <c r="J93" s="690">
        <v>1</v>
      </c>
      <c r="K93" s="591">
        <f>SUM(K64:K92)</f>
        <v>0</v>
      </c>
      <c r="L93" s="722">
        <f>SUM(L64:L92)</f>
        <v>0</v>
      </c>
      <c r="M93" s="591">
        <f>SUM(M64:M92)</f>
        <v>0</v>
      </c>
      <c r="N93" s="591">
        <f>SUM(N64:N92)</f>
        <v>0</v>
      </c>
    </row>
    <row r="94" spans="1:10" ht="13.5" customHeight="1">
      <c r="A94" s="589"/>
      <c r="B94" s="556"/>
      <c r="C94" s="592"/>
      <c r="D94" s="562"/>
      <c r="J94" s="690">
        <v>1</v>
      </c>
    </row>
    <row r="95" spans="1:10" ht="19.5" customHeight="1">
      <c r="A95" s="551"/>
      <c r="C95" s="511"/>
      <c r="D95" s="512"/>
      <c r="E95" s="560"/>
      <c r="F95" s="560"/>
      <c r="J95" s="690">
        <v>1</v>
      </c>
    </row>
    <row r="96" spans="1:10" ht="40.5" customHeight="1">
      <c r="A96" s="551"/>
      <c r="B96" s="928" t="str">
        <f>$B$7</f>
        <v>ОТЧЕТ  ЗА  КАСОВОТО  ИЗПЪЛНЕНИЕ  НА  БЮДЖЕТА / ИБСФ
ПО ПЪЛНА ЕДИННА БЮДЖЕТНА КЛАСИФИКАЦИЯ</v>
      </c>
      <c r="C96" s="929"/>
      <c r="D96" s="929"/>
      <c r="E96" s="560"/>
      <c r="F96" s="560"/>
      <c r="J96" s="690">
        <v>1</v>
      </c>
    </row>
    <row r="97" spans="1:10" ht="21">
      <c r="A97" s="551"/>
      <c r="C97" s="511"/>
      <c r="D97" s="512"/>
      <c r="E97" s="561" t="s">
        <v>344</v>
      </c>
      <c r="F97" s="561" t="s">
        <v>340</v>
      </c>
      <c r="J97" s="690">
        <v>1</v>
      </c>
    </row>
    <row r="98" spans="1:10" ht="38.25" customHeight="1" thickBot="1">
      <c r="A98" s="551"/>
      <c r="B98" s="906">
        <f>$B$9</f>
        <v>0</v>
      </c>
      <c r="C98" s="907"/>
      <c r="D98" s="907"/>
      <c r="E98" s="563">
        <f>$E$9</f>
        <v>2013</v>
      </c>
      <c r="F98" s="564">
        <f>$F$9</f>
        <v>2016</v>
      </c>
      <c r="J98" s="690">
        <v>1</v>
      </c>
    </row>
    <row r="99" spans="1:10" ht="21.75" thickBot="1">
      <c r="A99" s="551"/>
      <c r="B99" s="516" t="s">
        <v>345</v>
      </c>
      <c r="E99" s="560"/>
      <c r="F99" s="565">
        <f>$F$10</f>
        <v>0</v>
      </c>
      <c r="J99" s="690">
        <v>1</v>
      </c>
    </row>
    <row r="100" spans="1:10" ht="21.75" thickBot="1">
      <c r="A100" s="551"/>
      <c r="B100" s="516"/>
      <c r="E100" s="566"/>
      <c r="F100" s="560"/>
      <c r="J100" s="690">
        <v>1</v>
      </c>
    </row>
    <row r="101" spans="1:10" ht="39.75" customHeight="1" thickBot="1" thickTop="1">
      <c r="A101" s="551"/>
      <c r="B101" s="906">
        <f>$B$12</f>
        <v>0</v>
      </c>
      <c r="C101" s="907"/>
      <c r="D101" s="907"/>
      <c r="E101" s="560" t="s">
        <v>346</v>
      </c>
      <c r="F101" s="567">
        <f>$F$12</f>
        <v>0</v>
      </c>
      <c r="J101" s="690">
        <v>1</v>
      </c>
    </row>
    <row r="102" spans="1:10" ht="21.75" thickTop="1">
      <c r="A102" s="551"/>
      <c r="B102" s="516" t="s">
        <v>347</v>
      </c>
      <c r="E102" s="566" t="s">
        <v>348</v>
      </c>
      <c r="F102" s="560"/>
      <c r="J102" s="690">
        <v>1</v>
      </c>
    </row>
    <row r="103" spans="1:10" ht="15" customHeight="1">
      <c r="A103" s="551"/>
      <c r="B103" s="516"/>
      <c r="E103" s="560"/>
      <c r="F103" s="560"/>
      <c r="J103" s="690">
        <v>1</v>
      </c>
    </row>
    <row r="104" spans="1:10" ht="21.75" thickBot="1">
      <c r="A104" s="551"/>
      <c r="C104" s="511"/>
      <c r="D104" s="512"/>
      <c r="E104" s="560"/>
      <c r="F104" s="566" t="s">
        <v>349</v>
      </c>
      <c r="J104" s="690">
        <v>1</v>
      </c>
    </row>
    <row r="105" spans="1:10" ht="21">
      <c r="A105" s="551"/>
      <c r="B105" s="593"/>
      <c r="C105" s="957"/>
      <c r="D105" s="958"/>
      <c r="E105" s="569"/>
      <c r="F105" s="569"/>
      <c r="G105" s="569"/>
      <c r="H105" s="755"/>
      <c r="I105" s="569"/>
      <c r="J105" s="690">
        <v>1</v>
      </c>
    </row>
    <row r="106" spans="1:10" ht="21">
      <c r="A106" s="551"/>
      <c r="B106" s="595" t="s">
        <v>342</v>
      </c>
      <c r="C106" s="959" t="s">
        <v>609</v>
      </c>
      <c r="D106" s="960"/>
      <c r="E106" s="596" t="s">
        <v>73</v>
      </c>
      <c r="F106" s="596" t="s">
        <v>352</v>
      </c>
      <c r="G106" s="596" t="s">
        <v>352</v>
      </c>
      <c r="H106" s="763" t="s">
        <v>352</v>
      </c>
      <c r="I106" s="596" t="s">
        <v>352</v>
      </c>
      <c r="J106" s="690">
        <v>1</v>
      </c>
    </row>
    <row r="107" spans="1:10" ht="42.75" customHeight="1">
      <c r="A107" s="551"/>
      <c r="B107" s="595"/>
      <c r="C107" s="959" t="s">
        <v>131</v>
      </c>
      <c r="D107" s="960"/>
      <c r="E107" s="596" t="s">
        <v>339</v>
      </c>
      <c r="F107" s="683" t="s">
        <v>201</v>
      </c>
      <c r="G107" s="683" t="s">
        <v>202</v>
      </c>
      <c r="H107" s="756" t="s">
        <v>203</v>
      </c>
      <c r="I107" s="206" t="s">
        <v>98</v>
      </c>
      <c r="J107" s="690">
        <v>1</v>
      </c>
    </row>
    <row r="108" spans="1:10" ht="21.75" thickBot="1">
      <c r="A108" s="551"/>
      <c r="B108" s="597"/>
      <c r="C108" s="971"/>
      <c r="D108" s="972"/>
      <c r="E108" s="572">
        <f>+E20</f>
        <v>2012</v>
      </c>
      <c r="F108" s="572"/>
      <c r="G108" s="572"/>
      <c r="H108" s="757"/>
      <c r="I108" s="572"/>
      <c r="J108" s="690">
        <v>1</v>
      </c>
    </row>
    <row r="109" spans="1:10" ht="42.75" customHeight="1" thickBot="1">
      <c r="A109" s="551">
        <v>1</v>
      </c>
      <c r="B109" s="598"/>
      <c r="C109" s="963" t="s">
        <v>611</v>
      </c>
      <c r="D109" s="964"/>
      <c r="E109" s="599"/>
      <c r="F109" s="694"/>
      <c r="G109" s="694"/>
      <c r="H109" s="758"/>
      <c r="I109" s="600"/>
      <c r="J109" s="690">
        <v>1</v>
      </c>
    </row>
    <row r="110" spans="1:10" ht="21.75" thickBot="1">
      <c r="A110" s="551">
        <v>2</v>
      </c>
      <c r="B110" s="601"/>
      <c r="C110" s="950" t="s">
        <v>612</v>
      </c>
      <c r="D110" s="951"/>
      <c r="E110" s="694"/>
      <c r="F110" s="694"/>
      <c r="G110" s="694"/>
      <c r="H110" s="758"/>
      <c r="I110" s="600"/>
      <c r="J110" s="690">
        <v>1</v>
      </c>
    </row>
    <row r="111" spans="1:10" s="536" customFormat="1" ht="32.25" customHeight="1">
      <c r="A111" s="579">
        <v>5</v>
      </c>
      <c r="B111" s="534">
        <v>3000</v>
      </c>
      <c r="C111" s="952" t="s">
        <v>133</v>
      </c>
      <c r="D111" s="953"/>
      <c r="E111" s="702">
        <f>OTCHET!$E337</f>
        <v>0</v>
      </c>
      <c r="F111" s="703">
        <f>OTCHET!$F337</f>
        <v>0</v>
      </c>
      <c r="G111" s="602">
        <f>OTCHET!$G337</f>
        <v>0</v>
      </c>
      <c r="H111" s="759"/>
      <c r="I111" s="602">
        <f>OTCHET!$I337</f>
        <v>0</v>
      </c>
      <c r="J111" s="687">
        <f>(IF(E111&lt;&gt;0,$J$2,IF(I111&lt;&gt;0,$J$2,"")))</f>
      </c>
    </row>
    <row r="112" spans="1:10" s="536" customFormat="1" ht="21">
      <c r="A112" s="579">
        <v>70</v>
      </c>
      <c r="B112" s="537">
        <v>3100</v>
      </c>
      <c r="C112" s="931" t="s">
        <v>616</v>
      </c>
      <c r="D112" s="932"/>
      <c r="E112" s="704">
        <f>OTCHET!$E351</f>
        <v>0</v>
      </c>
      <c r="F112" s="705">
        <f>OTCHET!$F351</f>
        <v>0</v>
      </c>
      <c r="G112" s="603">
        <f>OTCHET!$G351</f>
        <v>0</v>
      </c>
      <c r="H112" s="733"/>
      <c r="I112" s="603">
        <f>OTCHET!$I351</f>
        <v>0</v>
      </c>
      <c r="J112" s="687">
        <f>(IF(E112&lt;&gt;0,$J$2,IF(I112&lt;&gt;0,$J$2,"")))</f>
      </c>
    </row>
    <row r="113" spans="1:10" s="536" customFormat="1" ht="32.25" customHeight="1" thickBot="1">
      <c r="A113" s="543">
        <v>115</v>
      </c>
      <c r="B113" s="604">
        <v>3200</v>
      </c>
      <c r="C113" s="965" t="s">
        <v>8</v>
      </c>
      <c r="D113" s="927"/>
      <c r="E113" s="706">
        <f>OTCHET!$E361</f>
        <v>0</v>
      </c>
      <c r="F113" s="707">
        <f>OTCHET!$F361</f>
        <v>0</v>
      </c>
      <c r="G113" s="605">
        <f>OTCHET!$G361</f>
        <v>0</v>
      </c>
      <c r="H113" s="734"/>
      <c r="I113" s="605">
        <f>OTCHET!$I361</f>
        <v>0</v>
      </c>
      <c r="J113" s="687">
        <f>(IF(E113&lt;&gt;0,$J$2,IF(I113&lt;&gt;0,$J$2,"")))</f>
      </c>
    </row>
    <row r="114" spans="1:10" ht="21.75" thickBot="1">
      <c r="A114" s="551">
        <v>140</v>
      </c>
      <c r="B114" s="552"/>
      <c r="C114" s="942" t="s">
        <v>11</v>
      </c>
      <c r="D114" s="943"/>
      <c r="E114" s="554">
        <f>OTCHET!$E366</f>
        <v>0</v>
      </c>
      <c r="F114" s="554">
        <f>OTCHET!$F366</f>
        <v>0</v>
      </c>
      <c r="G114" s="554">
        <f>OTCHET!$G366</f>
        <v>0</v>
      </c>
      <c r="H114" s="760"/>
      <c r="I114" s="554">
        <f>OTCHET!$I366</f>
        <v>0</v>
      </c>
      <c r="J114" s="690">
        <v>1</v>
      </c>
    </row>
    <row r="115" spans="1:10" ht="43.5" customHeight="1" thickBot="1">
      <c r="A115" s="551">
        <v>141</v>
      </c>
      <c r="B115" s="606" t="s">
        <v>342</v>
      </c>
      <c r="C115" s="954" t="s">
        <v>12</v>
      </c>
      <c r="D115" s="955"/>
      <c r="E115" s="607"/>
      <c r="F115" s="693"/>
      <c r="G115" s="693"/>
      <c r="H115" s="761"/>
      <c r="I115" s="608"/>
      <c r="J115" s="690">
        <v>1</v>
      </c>
    </row>
    <row r="116" spans="1:10" ht="21.75" thickBot="1">
      <c r="A116" s="551">
        <v>142</v>
      </c>
      <c r="B116" s="609"/>
      <c r="C116" s="950" t="s">
        <v>13</v>
      </c>
      <c r="D116" s="951"/>
      <c r="E116" s="711"/>
      <c r="F116" s="712"/>
      <c r="G116" s="712"/>
      <c r="H116" s="762"/>
      <c r="I116" s="610"/>
      <c r="J116" s="690">
        <v>1</v>
      </c>
    </row>
    <row r="117" spans="1:10" s="536" customFormat="1" ht="32.25" customHeight="1">
      <c r="A117" s="579">
        <v>145</v>
      </c>
      <c r="B117" s="537">
        <v>6000</v>
      </c>
      <c r="C117" s="956" t="s">
        <v>14</v>
      </c>
      <c r="D117" s="947"/>
      <c r="E117" s="702">
        <f>OTCHET!$E369</f>
        <v>0</v>
      </c>
      <c r="F117" s="703">
        <f>OTCHET!$F369</f>
        <v>0</v>
      </c>
      <c r="G117" s="602">
        <f>OTCHET!$G369</f>
        <v>0</v>
      </c>
      <c r="H117" s="759"/>
      <c r="I117" s="602">
        <f>OTCHET!$I369</f>
        <v>0</v>
      </c>
      <c r="J117" s="687">
        <f aca="true" t="shared" si="2" ref="J117:J125">(IF(E117&lt;&gt;0,$J$2,IF(I117&lt;&gt;0,$J$2,"")))</f>
      </c>
    </row>
    <row r="118" spans="1:10" s="536" customFormat="1" ht="21">
      <c r="A118" s="579">
        <v>160</v>
      </c>
      <c r="B118" s="537">
        <v>6100</v>
      </c>
      <c r="C118" s="921" t="s">
        <v>15</v>
      </c>
      <c r="D118" s="922"/>
      <c r="E118" s="704">
        <f>OTCHET!$E372</f>
        <v>0</v>
      </c>
      <c r="F118" s="705">
        <f>OTCHET!$F372</f>
        <v>0</v>
      </c>
      <c r="G118" s="603">
        <f>OTCHET!$G372</f>
        <v>0</v>
      </c>
      <c r="H118" s="733"/>
      <c r="I118" s="603">
        <f>OTCHET!$I372</f>
        <v>0</v>
      </c>
      <c r="J118" s="687">
        <f t="shared" si="2"/>
      </c>
    </row>
    <row r="119" spans="1:10" s="536" customFormat="1" ht="32.25" customHeight="1">
      <c r="A119" s="543">
        <v>185</v>
      </c>
      <c r="B119" s="537">
        <v>6200</v>
      </c>
      <c r="C119" s="919" t="s">
        <v>20</v>
      </c>
      <c r="D119" s="920"/>
      <c r="E119" s="704">
        <f>OTCHET!$E377</f>
        <v>0</v>
      </c>
      <c r="F119" s="709">
        <f>OTCHET!$F377</f>
        <v>0</v>
      </c>
      <c r="G119" s="611">
        <f>OTCHET!$G377</f>
        <v>0</v>
      </c>
      <c r="H119" s="733"/>
      <c r="I119" s="611">
        <f>OTCHET!$I377</f>
        <v>0</v>
      </c>
      <c r="J119" s="687">
        <f t="shared" si="2"/>
      </c>
    </row>
    <row r="120" spans="1:10" s="536" customFormat="1" ht="21.75" customHeight="1">
      <c r="A120" s="543">
        <v>200</v>
      </c>
      <c r="B120" s="537">
        <v>6300</v>
      </c>
      <c r="C120" s="919" t="s">
        <v>21</v>
      </c>
      <c r="D120" s="920"/>
      <c r="E120" s="704">
        <f>OTCHET!$E380</f>
        <v>0</v>
      </c>
      <c r="F120" s="709">
        <f>OTCHET!$F380</f>
        <v>0</v>
      </c>
      <c r="G120" s="611">
        <f>OTCHET!$G380</f>
        <v>0</v>
      </c>
      <c r="H120" s="733"/>
      <c r="I120" s="611">
        <f>OTCHET!$I380</f>
        <v>0</v>
      </c>
      <c r="J120" s="687">
        <f t="shared" si="2"/>
      </c>
    </row>
    <row r="121" spans="1:19" s="612" customFormat="1" ht="34.5" customHeight="1">
      <c r="A121" s="544">
        <v>210</v>
      </c>
      <c r="B121" s="537">
        <v>6400</v>
      </c>
      <c r="C121" s="944" t="s">
        <v>22</v>
      </c>
      <c r="D121" s="945"/>
      <c r="E121" s="704">
        <f>OTCHET!$E383</f>
        <v>0</v>
      </c>
      <c r="F121" s="709">
        <f>OTCHET!$F383</f>
        <v>0</v>
      </c>
      <c r="G121" s="611">
        <f>OTCHET!$G383</f>
        <v>0</v>
      </c>
      <c r="H121" s="733"/>
      <c r="I121" s="611">
        <f>OTCHET!$I383</f>
        <v>0</v>
      </c>
      <c r="J121" s="687">
        <f t="shared" si="2"/>
      </c>
      <c r="K121" s="547"/>
      <c r="L121" s="547"/>
      <c r="M121" s="547"/>
      <c r="N121" s="547"/>
      <c r="O121" s="547"/>
      <c r="P121" s="547"/>
      <c r="Q121" s="547"/>
      <c r="R121" s="547"/>
      <c r="S121" s="547"/>
    </row>
    <row r="122" spans="1:19" s="612" customFormat="1" ht="21">
      <c r="A122" s="613">
        <v>213</v>
      </c>
      <c r="B122" s="537">
        <v>6500</v>
      </c>
      <c r="C122" s="614" t="s">
        <v>134</v>
      </c>
      <c r="D122" s="708"/>
      <c r="E122" s="710">
        <f>OTCHET!$E386</f>
        <v>0</v>
      </c>
      <c r="F122" s="710">
        <f>OTCHET!$F386</f>
        <v>0</v>
      </c>
      <c r="G122" s="615">
        <f>OTCHET!$G386</f>
        <v>0</v>
      </c>
      <c r="H122" s="735"/>
      <c r="I122" s="615">
        <f>OTCHET!$I386</f>
        <v>0</v>
      </c>
      <c r="J122" s="687">
        <f t="shared" si="2"/>
      </c>
      <c r="K122" s="547"/>
      <c r="L122" s="547"/>
      <c r="M122" s="547"/>
      <c r="N122" s="547"/>
      <c r="O122" s="547"/>
      <c r="P122" s="547"/>
      <c r="Q122" s="547"/>
      <c r="R122" s="547"/>
      <c r="S122" s="547"/>
    </row>
    <row r="123" spans="1:10" s="536" customFormat="1" ht="21.75" customHeight="1">
      <c r="A123" s="543">
        <v>215</v>
      </c>
      <c r="B123" s="537">
        <v>6600</v>
      </c>
      <c r="C123" s="919" t="s">
        <v>24</v>
      </c>
      <c r="D123" s="920"/>
      <c r="E123" s="704">
        <f>OTCHET!$E387</f>
        <v>0</v>
      </c>
      <c r="F123" s="705">
        <f>OTCHET!$F387</f>
        <v>0</v>
      </c>
      <c r="G123" s="603">
        <f>OTCHET!$G387</f>
        <v>0</v>
      </c>
      <c r="H123" s="733"/>
      <c r="I123" s="603">
        <f>OTCHET!$I387</f>
        <v>0</v>
      </c>
      <c r="J123" s="687">
        <f t="shared" si="2"/>
      </c>
    </row>
    <row r="124" spans="1:10" s="536" customFormat="1" ht="21.75" customHeight="1">
      <c r="A124" s="543">
        <v>215</v>
      </c>
      <c r="B124" s="537">
        <v>6700</v>
      </c>
      <c r="C124" s="919" t="s">
        <v>77</v>
      </c>
      <c r="D124" s="920"/>
      <c r="E124" s="704">
        <f>OTCHET!$E390</f>
        <v>0</v>
      </c>
      <c r="F124" s="705">
        <f>OTCHET!$F390</f>
        <v>0</v>
      </c>
      <c r="G124" s="603">
        <f>OTCHET!$G390</f>
        <v>0</v>
      </c>
      <c r="H124" s="733"/>
      <c r="I124" s="603">
        <f>OTCHET!$I390</f>
        <v>0</v>
      </c>
      <c r="J124" s="687">
        <f t="shared" si="2"/>
      </c>
    </row>
    <row r="125" spans="1:10" s="536" customFormat="1" ht="22.5" customHeight="1" thickBot="1">
      <c r="A125" s="543">
        <v>230</v>
      </c>
      <c r="B125" s="537">
        <v>6900</v>
      </c>
      <c r="C125" s="961" t="s">
        <v>175</v>
      </c>
      <c r="D125" s="962"/>
      <c r="E125" s="706">
        <f>OTCHET!$E394</f>
        <v>0</v>
      </c>
      <c r="F125" s="707">
        <f>OTCHET!$F394</f>
        <v>0</v>
      </c>
      <c r="G125" s="605">
        <f>OTCHET!$G394</f>
        <v>0</v>
      </c>
      <c r="H125" s="734"/>
      <c r="I125" s="605">
        <f>OTCHET!$I394</f>
        <v>0</v>
      </c>
      <c r="J125" s="687">
        <f t="shared" si="2"/>
      </c>
    </row>
    <row r="126" spans="1:10" ht="21.75" thickBot="1">
      <c r="A126" s="551">
        <v>260</v>
      </c>
      <c r="B126" s="552"/>
      <c r="C126" s="942" t="s">
        <v>206</v>
      </c>
      <c r="D126" s="943"/>
      <c r="E126" s="554">
        <f>OTCHET!$E401</f>
        <v>0</v>
      </c>
      <c r="F126" s="554">
        <f>OTCHET!$F401</f>
        <v>0</v>
      </c>
      <c r="G126" s="554">
        <f>OTCHET!$G401</f>
        <v>0</v>
      </c>
      <c r="H126" s="760"/>
      <c r="I126" s="554">
        <f>OTCHET!$I401</f>
        <v>0</v>
      </c>
      <c r="J126" s="690">
        <v>1</v>
      </c>
    </row>
    <row r="127" spans="1:10" ht="54" customHeight="1" thickBot="1">
      <c r="A127" s="551">
        <v>261</v>
      </c>
      <c r="B127" s="606" t="s">
        <v>342</v>
      </c>
      <c r="C127" s="948" t="s">
        <v>207</v>
      </c>
      <c r="D127" s="949"/>
      <c r="E127" s="607"/>
      <c r="F127" s="693"/>
      <c r="G127" s="693"/>
      <c r="H127" s="761"/>
      <c r="I127" s="608"/>
      <c r="J127" s="690">
        <v>1</v>
      </c>
    </row>
    <row r="128" spans="1:10" ht="21.75" thickBot="1">
      <c r="A128" s="551">
        <v>262</v>
      </c>
      <c r="B128" s="616"/>
      <c r="C128" s="950" t="s">
        <v>208</v>
      </c>
      <c r="D128" s="951"/>
      <c r="E128" s="693"/>
      <c r="F128" s="693"/>
      <c r="G128" s="693"/>
      <c r="H128" s="761"/>
      <c r="I128" s="608"/>
      <c r="J128" s="690">
        <v>1</v>
      </c>
    </row>
    <row r="129" spans="1:10" s="536" customFormat="1" ht="24" customHeight="1">
      <c r="A129" s="579">
        <v>265</v>
      </c>
      <c r="B129" s="537">
        <v>7400</v>
      </c>
      <c r="C129" s="952" t="s">
        <v>209</v>
      </c>
      <c r="D129" s="953"/>
      <c r="E129" s="702">
        <f>OTCHET!$E404</f>
        <v>0</v>
      </c>
      <c r="F129" s="702">
        <f>OTCHET!$F404</f>
        <v>0</v>
      </c>
      <c r="G129" s="617">
        <f>OTCHET!$G404</f>
        <v>0</v>
      </c>
      <c r="H129" s="759"/>
      <c r="I129" s="617">
        <f>OTCHET!$I404</f>
        <v>0</v>
      </c>
      <c r="J129" s="687">
        <f>(IF(E129&lt;&gt;0,$J$2,IF(I129&lt;&gt;0,$J$2,"")))</f>
      </c>
    </row>
    <row r="130" spans="1:10" s="536" customFormat="1" ht="21">
      <c r="A130" s="579">
        <v>275</v>
      </c>
      <c r="B130" s="537">
        <v>7500</v>
      </c>
      <c r="C130" s="931" t="s">
        <v>135</v>
      </c>
      <c r="D130" s="932"/>
      <c r="E130" s="704">
        <f>OTCHET!$E405</f>
        <v>0</v>
      </c>
      <c r="F130" s="704">
        <f>OTCHET!$F405</f>
        <v>0</v>
      </c>
      <c r="G130" s="618">
        <f>OTCHET!$G405</f>
        <v>0</v>
      </c>
      <c r="H130" s="733"/>
      <c r="I130" s="618">
        <f>OTCHET!$I405</f>
        <v>0</v>
      </c>
      <c r="J130" s="687">
        <f>(IF(E130&lt;&gt;0,$J$2,IF(I130&lt;&gt;0,$J$2,"")))</f>
      </c>
    </row>
    <row r="131" spans="1:10" s="536" customFormat="1" ht="30" customHeight="1">
      <c r="A131" s="543">
        <v>285</v>
      </c>
      <c r="B131" s="537">
        <v>7600</v>
      </c>
      <c r="C131" s="930" t="s">
        <v>136</v>
      </c>
      <c r="D131" s="939"/>
      <c r="E131" s="704">
        <f>OTCHET!$E406</f>
        <v>0</v>
      </c>
      <c r="F131" s="704">
        <f>OTCHET!$F406</f>
        <v>0</v>
      </c>
      <c r="G131" s="618">
        <f>OTCHET!$G406</f>
        <v>0</v>
      </c>
      <c r="H131" s="733"/>
      <c r="I131" s="618">
        <f>OTCHET!$I406</f>
        <v>0</v>
      </c>
      <c r="J131" s="687">
        <f>(IF(E131&lt;&gt;0,$J$2,IF(I131&lt;&gt;0,$J$2,"")))</f>
      </c>
    </row>
    <row r="132" spans="1:10" s="536" customFormat="1" ht="24" customHeight="1">
      <c r="A132" s="543">
        <v>295</v>
      </c>
      <c r="B132" s="537">
        <v>7700</v>
      </c>
      <c r="C132" s="930" t="s">
        <v>210</v>
      </c>
      <c r="D132" s="925"/>
      <c r="E132" s="704">
        <f>OTCHET!$E407</f>
        <v>0</v>
      </c>
      <c r="F132" s="704">
        <f>OTCHET!$F407</f>
        <v>0</v>
      </c>
      <c r="G132" s="618">
        <f>OTCHET!$G407</f>
        <v>0</v>
      </c>
      <c r="H132" s="733"/>
      <c r="I132" s="618">
        <f>OTCHET!$I407</f>
        <v>0</v>
      </c>
      <c r="J132" s="687">
        <f>(IF(E132&lt;&gt;0,$J$2,IF(I132&lt;&gt;0,$J$2,"")))</f>
      </c>
    </row>
    <row r="133" spans="1:10" s="583" customFormat="1" ht="39.75" customHeight="1" thickBot="1">
      <c r="A133" s="543">
        <v>305</v>
      </c>
      <c r="B133" s="582">
        <v>7800</v>
      </c>
      <c r="C133" s="940" t="s">
        <v>200</v>
      </c>
      <c r="D133" s="941"/>
      <c r="E133" s="704">
        <f>OTCHET!$E408</f>
        <v>0</v>
      </c>
      <c r="F133" s="704">
        <f>OTCHET!$F408</f>
        <v>0</v>
      </c>
      <c r="G133" s="618">
        <f>OTCHET!$G408</f>
        <v>0</v>
      </c>
      <c r="H133" s="733"/>
      <c r="I133" s="618">
        <f>OTCHET!$I408</f>
        <v>0</v>
      </c>
      <c r="J133" s="687">
        <f>(IF(E133&lt;&gt;0,$J$2,IF(I133&lt;&gt;0,$J$2,"")))</f>
      </c>
    </row>
    <row r="134" spans="1:10" ht="21.75" thickBot="1">
      <c r="A134" s="589">
        <v>315</v>
      </c>
      <c r="B134" s="552"/>
      <c r="C134" s="942" t="s">
        <v>211</v>
      </c>
      <c r="D134" s="943"/>
      <c r="E134" s="554">
        <f>OTCHET!$E411</f>
        <v>0</v>
      </c>
      <c r="F134" s="554">
        <f>OTCHET!$F411</f>
        <v>0</v>
      </c>
      <c r="G134" s="554">
        <f>OTCHET!$G411</f>
        <v>0</v>
      </c>
      <c r="H134" s="760"/>
      <c r="I134" s="554">
        <f>OTCHET!$I411</f>
        <v>0</v>
      </c>
      <c r="J134" s="690">
        <v>1</v>
      </c>
    </row>
    <row r="135" spans="1:10" ht="15" customHeight="1">
      <c r="A135" s="589"/>
      <c r="B135" s="619"/>
      <c r="C135" s="619"/>
      <c r="D135" s="562"/>
      <c r="J135" s="690">
        <v>1</v>
      </c>
    </row>
    <row r="136" spans="1:10" ht="21">
      <c r="A136" s="589"/>
      <c r="E136" s="560"/>
      <c r="F136" s="560"/>
      <c r="J136" s="690">
        <v>1</v>
      </c>
    </row>
    <row r="137" spans="1:10" ht="21">
      <c r="A137" s="589"/>
      <c r="C137" s="511"/>
      <c r="D137" s="512"/>
      <c r="E137" s="560"/>
      <c r="F137" s="560"/>
      <c r="J137" s="690">
        <v>1</v>
      </c>
    </row>
    <row r="138" spans="1:10" ht="42" customHeight="1">
      <c r="A138" s="589"/>
      <c r="B138" s="928" t="str">
        <f>$B$7</f>
        <v>ОТЧЕТ  ЗА  КАСОВОТО  ИЗПЪЛНЕНИЕ  НА  БЮДЖЕТА / ИБСФ
ПО ПЪЛНА ЕДИННА БЮДЖЕТНА КЛАСИФИКАЦИЯ</v>
      </c>
      <c r="C138" s="929"/>
      <c r="D138" s="929"/>
      <c r="E138" s="560"/>
      <c r="F138" s="560"/>
      <c r="J138" s="690">
        <v>1</v>
      </c>
    </row>
    <row r="139" spans="1:10" ht="21">
      <c r="A139" s="589"/>
      <c r="C139" s="511"/>
      <c r="D139" s="512"/>
      <c r="E139" s="561" t="s">
        <v>344</v>
      </c>
      <c r="F139" s="561" t="s">
        <v>340</v>
      </c>
      <c r="J139" s="690">
        <v>1</v>
      </c>
    </row>
    <row r="140" spans="1:10" ht="38.25" customHeight="1" thickBot="1">
      <c r="A140" s="589"/>
      <c r="B140" s="906">
        <f>$B$9</f>
        <v>0</v>
      </c>
      <c r="C140" s="907"/>
      <c r="D140" s="907"/>
      <c r="E140" s="563">
        <f>$E$9</f>
        <v>2013</v>
      </c>
      <c r="F140" s="564">
        <f>$F$9</f>
        <v>2016</v>
      </c>
      <c r="J140" s="690">
        <v>1</v>
      </c>
    </row>
    <row r="141" spans="1:10" ht="21.75" thickBot="1">
      <c r="A141" s="589"/>
      <c r="B141" s="516" t="s">
        <v>345</v>
      </c>
      <c r="E141" s="560"/>
      <c r="F141" s="565">
        <f>$F$10</f>
        <v>0</v>
      </c>
      <c r="J141" s="690">
        <v>1</v>
      </c>
    </row>
    <row r="142" spans="1:10" ht="21.75" thickBot="1">
      <c r="A142" s="589"/>
      <c r="B142" s="516"/>
      <c r="E142" s="566"/>
      <c r="F142" s="560"/>
      <c r="J142" s="690">
        <v>1</v>
      </c>
    </row>
    <row r="143" spans="1:10" ht="39.75" customHeight="1" thickBot="1" thickTop="1">
      <c r="A143" s="589"/>
      <c r="B143" s="906">
        <f>$B$12</f>
        <v>0</v>
      </c>
      <c r="C143" s="907"/>
      <c r="D143" s="907"/>
      <c r="E143" s="560" t="s">
        <v>346</v>
      </c>
      <c r="F143" s="567">
        <f>$F$12</f>
        <v>0</v>
      </c>
      <c r="J143" s="690">
        <v>1</v>
      </c>
    </row>
    <row r="144" spans="1:10" ht="21.75" thickTop="1">
      <c r="A144" s="589"/>
      <c r="B144" s="516" t="s">
        <v>347</v>
      </c>
      <c r="E144" s="566" t="s">
        <v>348</v>
      </c>
      <c r="F144" s="560"/>
      <c r="J144" s="690">
        <v>1</v>
      </c>
    </row>
    <row r="145" spans="1:10" ht="21">
      <c r="A145" s="589"/>
      <c r="B145" s="516"/>
      <c r="E145" s="560"/>
      <c r="F145" s="560"/>
      <c r="J145" s="690">
        <v>1</v>
      </c>
    </row>
    <row r="146" spans="1:10" ht="21.75" thickBot="1">
      <c r="A146" s="589"/>
      <c r="C146" s="511"/>
      <c r="D146" s="512"/>
      <c r="E146" s="560"/>
      <c r="F146" s="566" t="s">
        <v>349</v>
      </c>
      <c r="J146" s="690">
        <v>1</v>
      </c>
    </row>
    <row r="147" spans="1:10" ht="21.75" thickBot="1">
      <c r="A147" s="589"/>
      <c r="B147" s="620"/>
      <c r="C147" s="621"/>
      <c r="D147" s="622" t="s">
        <v>137</v>
      </c>
      <c r="E147" s="623" t="s">
        <v>88</v>
      </c>
      <c r="F147" s="624" t="s">
        <v>352</v>
      </c>
      <c r="G147" s="624" t="s">
        <v>352</v>
      </c>
      <c r="H147" s="624" t="s">
        <v>352</v>
      </c>
      <c r="I147" s="624" t="s">
        <v>352</v>
      </c>
      <c r="J147" s="690">
        <v>1</v>
      </c>
    </row>
    <row r="148" spans="1:10" ht="38.25" thickBot="1">
      <c r="A148" s="589"/>
      <c r="B148" s="625"/>
      <c r="C148" s="625"/>
      <c r="D148" s="626" t="s">
        <v>213</v>
      </c>
      <c r="E148" s="624">
        <f>+E20</f>
        <v>2012</v>
      </c>
      <c r="F148" s="683" t="s">
        <v>201</v>
      </c>
      <c r="G148" s="683" t="s">
        <v>202</v>
      </c>
      <c r="H148" s="683" t="s">
        <v>203</v>
      </c>
      <c r="I148" s="206" t="s">
        <v>98</v>
      </c>
      <c r="J148" s="690">
        <v>1</v>
      </c>
    </row>
    <row r="149" spans="1:10" ht="21.75" thickBot="1">
      <c r="A149" s="589"/>
      <c r="B149" s="627"/>
      <c r="C149" s="628"/>
      <c r="D149" s="629" t="s">
        <v>214</v>
      </c>
      <c r="E149" s="630"/>
      <c r="F149" s="630"/>
      <c r="G149" s="630"/>
      <c r="H149" s="630"/>
      <c r="I149" s="630"/>
      <c r="J149" s="690">
        <v>1</v>
      </c>
    </row>
    <row r="150" spans="1:10" ht="21.75" thickBot="1">
      <c r="A150" s="589"/>
      <c r="B150" s="631"/>
      <c r="C150" s="632"/>
      <c r="D150" s="633"/>
      <c r="E150" s="634">
        <f>+E47-E93+E114+E126+E134</f>
        <v>0</v>
      </c>
      <c r="F150" s="634">
        <f>+F47-F93+F114+F126+F134</f>
        <v>0</v>
      </c>
      <c r="G150" s="634">
        <f>+G47-G93+G114+G126+G134</f>
        <v>0</v>
      </c>
      <c r="H150" s="634">
        <f>+H47-H93+H114+H126+H134</f>
        <v>0</v>
      </c>
      <c r="I150" s="634">
        <f>+I47-I93+I114+I126+I134</f>
        <v>0</v>
      </c>
      <c r="J150" s="690">
        <v>1</v>
      </c>
    </row>
    <row r="151" spans="1:10" ht="21">
      <c r="A151" s="589"/>
      <c r="B151" s="511"/>
      <c r="C151" s="635"/>
      <c r="D151" s="636"/>
      <c r="E151" s="637"/>
      <c r="F151" s="637"/>
      <c r="J151" s="690">
        <v>1</v>
      </c>
    </row>
    <row r="152" spans="1:10" ht="21">
      <c r="A152" s="589"/>
      <c r="E152" s="560"/>
      <c r="F152" s="560"/>
      <c r="J152" s="690">
        <v>1</v>
      </c>
    </row>
    <row r="153" spans="1:10" ht="21">
      <c r="A153" s="589"/>
      <c r="C153" s="511"/>
      <c r="D153" s="512"/>
      <c r="E153" s="560"/>
      <c r="F153" s="560"/>
      <c r="J153" s="690">
        <v>1</v>
      </c>
    </row>
    <row r="154" spans="1:10" ht="44.25" customHeight="1">
      <c r="A154" s="589"/>
      <c r="B154" s="928" t="str">
        <f>$B$7</f>
        <v>ОТЧЕТ  ЗА  КАСОВОТО  ИЗПЪЛНЕНИЕ  НА  БЮДЖЕТА / ИБСФ
ПО ПЪЛНА ЕДИННА БЮДЖЕТНА КЛАСИФИКАЦИЯ</v>
      </c>
      <c r="C154" s="929"/>
      <c r="D154" s="929"/>
      <c r="E154" s="560"/>
      <c r="F154" s="560"/>
      <c r="J154" s="690">
        <v>1</v>
      </c>
    </row>
    <row r="155" spans="1:10" ht="21">
      <c r="A155" s="589"/>
      <c r="C155" s="511"/>
      <c r="D155" s="512"/>
      <c r="E155" s="561" t="s">
        <v>344</v>
      </c>
      <c r="F155" s="561" t="s">
        <v>340</v>
      </c>
      <c r="J155" s="690">
        <v>1</v>
      </c>
    </row>
    <row r="156" spans="1:10" ht="38.25" customHeight="1" thickBot="1">
      <c r="A156" s="589"/>
      <c r="B156" s="906">
        <f>$B$9</f>
        <v>0</v>
      </c>
      <c r="C156" s="907"/>
      <c r="D156" s="907"/>
      <c r="E156" s="563">
        <f>$E$9</f>
        <v>2013</v>
      </c>
      <c r="F156" s="564">
        <f>$F$9</f>
        <v>2016</v>
      </c>
      <c r="J156" s="690">
        <v>1</v>
      </c>
    </row>
    <row r="157" spans="1:10" ht="21.75" thickBot="1">
      <c r="A157" s="589"/>
      <c r="B157" s="516" t="s">
        <v>345</v>
      </c>
      <c r="E157" s="560"/>
      <c r="F157" s="565">
        <f>$F$10</f>
        <v>0</v>
      </c>
      <c r="J157" s="690">
        <v>1</v>
      </c>
    </row>
    <row r="158" spans="1:10" ht="21.75" thickBot="1">
      <c r="A158" s="589"/>
      <c r="B158" s="516"/>
      <c r="E158" s="566"/>
      <c r="F158" s="560"/>
      <c r="J158" s="690">
        <v>1</v>
      </c>
    </row>
    <row r="159" spans="1:10" ht="38.25" customHeight="1" thickBot="1" thickTop="1">
      <c r="A159" s="589"/>
      <c r="B159" s="906">
        <f>$B$12</f>
        <v>0</v>
      </c>
      <c r="C159" s="907"/>
      <c r="D159" s="907"/>
      <c r="E159" s="560" t="s">
        <v>346</v>
      </c>
      <c r="F159" s="567">
        <f>$F$12</f>
        <v>0</v>
      </c>
      <c r="J159" s="690">
        <v>1</v>
      </c>
    </row>
    <row r="160" spans="1:10" ht="21.75" thickTop="1">
      <c r="A160" s="589"/>
      <c r="B160" s="516" t="s">
        <v>347</v>
      </c>
      <c r="E160" s="566" t="s">
        <v>348</v>
      </c>
      <c r="F160" s="560"/>
      <c r="J160" s="690">
        <v>1</v>
      </c>
    </row>
    <row r="161" spans="1:10" ht="21">
      <c r="A161" s="589"/>
      <c r="B161" s="516"/>
      <c r="E161" s="560"/>
      <c r="F161" s="560"/>
      <c r="J161" s="690">
        <v>1</v>
      </c>
    </row>
    <row r="162" spans="1:10" ht="21.75" thickBot="1">
      <c r="A162" s="589"/>
      <c r="C162" s="511"/>
      <c r="D162" s="512"/>
      <c r="E162" s="560"/>
      <c r="F162" s="566" t="s">
        <v>349</v>
      </c>
      <c r="J162" s="690">
        <v>1</v>
      </c>
    </row>
    <row r="163" spans="1:10" ht="21.75" thickBot="1">
      <c r="A163" s="589"/>
      <c r="B163" s="638"/>
      <c r="C163" s="639"/>
      <c r="D163" s="640"/>
      <c r="E163" s="569"/>
      <c r="F163" s="569"/>
      <c r="G163" s="569"/>
      <c r="H163" s="755"/>
      <c r="I163" s="569"/>
      <c r="J163" s="690">
        <v>1</v>
      </c>
    </row>
    <row r="164" spans="1:10" ht="38.25" thickBot="1">
      <c r="A164" s="589"/>
      <c r="B164" s="606" t="s">
        <v>342</v>
      </c>
      <c r="C164" s="641"/>
      <c r="D164" s="571" t="s">
        <v>215</v>
      </c>
      <c r="E164" s="596" t="s">
        <v>351</v>
      </c>
      <c r="F164" s="596" t="s">
        <v>352</v>
      </c>
      <c r="G164" s="596" t="s">
        <v>352</v>
      </c>
      <c r="H164" s="763" t="s">
        <v>352</v>
      </c>
      <c r="I164" s="596" t="s">
        <v>352</v>
      </c>
      <c r="J164" s="690">
        <v>1</v>
      </c>
    </row>
    <row r="165" spans="1:10" ht="21.75" thickBot="1">
      <c r="A165" s="589"/>
      <c r="B165" s="642"/>
      <c r="C165" s="594"/>
      <c r="D165" s="528" t="s">
        <v>131</v>
      </c>
      <c r="E165" s="572">
        <f>+E20</f>
        <v>2012</v>
      </c>
      <c r="F165" s="683" t="s">
        <v>201</v>
      </c>
      <c r="G165" s="683" t="s">
        <v>202</v>
      </c>
      <c r="H165" s="756" t="s">
        <v>203</v>
      </c>
      <c r="I165" s="206" t="s">
        <v>98</v>
      </c>
      <c r="J165" s="690">
        <v>1</v>
      </c>
    </row>
    <row r="166" spans="1:10" ht="21.75" thickBot="1">
      <c r="A166" s="589">
        <v>1</v>
      </c>
      <c r="B166" s="643"/>
      <c r="C166" s="644"/>
      <c r="D166" s="645" t="s">
        <v>216</v>
      </c>
      <c r="E166" s="643"/>
      <c r="F166" s="765"/>
      <c r="G166" s="765"/>
      <c r="H166" s="765"/>
      <c r="I166" s="644"/>
      <c r="J166" s="690">
        <v>1</v>
      </c>
    </row>
    <row r="167" spans="1:10" s="536" customFormat="1" ht="18.75" customHeight="1">
      <c r="A167" s="543">
        <v>5</v>
      </c>
      <c r="B167" s="534">
        <v>7000</v>
      </c>
      <c r="C167" s="946" t="s">
        <v>217</v>
      </c>
      <c r="D167" s="947"/>
      <c r="E167" s="702">
        <f>OTCHET!$E445</f>
        <v>0</v>
      </c>
      <c r="F167" s="703">
        <f>OTCHET!$F445</f>
        <v>0</v>
      </c>
      <c r="G167" s="602">
        <f>OTCHET!$G445</f>
        <v>0</v>
      </c>
      <c r="H167" s="759"/>
      <c r="I167" s="602">
        <f>OTCHET!$I445</f>
        <v>0</v>
      </c>
      <c r="J167" s="687">
        <f aca="true" t="shared" si="3" ref="J167:J187">(IF(E167&lt;&gt;0,$J$2,IF(I167&lt;&gt;0,$J$2,"")))</f>
      </c>
    </row>
    <row r="168" spans="1:10" s="536" customFormat="1" ht="21">
      <c r="A168" s="543">
        <v>30</v>
      </c>
      <c r="B168" s="537">
        <v>7100</v>
      </c>
      <c r="C168" s="934" t="s">
        <v>221</v>
      </c>
      <c r="D168" s="935"/>
      <c r="E168" s="704">
        <f>OTCHET!$E449</f>
        <v>0</v>
      </c>
      <c r="F168" s="705">
        <f>OTCHET!$F449</f>
        <v>0</v>
      </c>
      <c r="G168" s="603">
        <f>OTCHET!$G449</f>
        <v>0</v>
      </c>
      <c r="H168" s="733"/>
      <c r="I168" s="603">
        <f>OTCHET!$I449</f>
        <v>0</v>
      </c>
      <c r="J168" s="687">
        <f t="shared" si="3"/>
      </c>
    </row>
    <row r="169" spans="1:10" s="536" customFormat="1" ht="21">
      <c r="A169" s="543">
        <v>45</v>
      </c>
      <c r="B169" s="537">
        <v>7200</v>
      </c>
      <c r="C169" s="934" t="s">
        <v>224</v>
      </c>
      <c r="D169" s="935"/>
      <c r="E169" s="704">
        <f>OTCHET!$E452</f>
        <v>0</v>
      </c>
      <c r="F169" s="705">
        <f>OTCHET!$F452</f>
        <v>0</v>
      </c>
      <c r="G169" s="603">
        <f>OTCHET!$G452</f>
        <v>0</v>
      </c>
      <c r="H169" s="733"/>
      <c r="I169" s="603">
        <f>OTCHET!$I452</f>
        <v>0</v>
      </c>
      <c r="J169" s="687">
        <f t="shared" si="3"/>
      </c>
    </row>
    <row r="170" spans="1:10" s="536" customFormat="1" ht="33" customHeight="1">
      <c r="A170" s="543">
        <v>60</v>
      </c>
      <c r="B170" s="537">
        <v>7300</v>
      </c>
      <c r="C170" s="936" t="s">
        <v>227</v>
      </c>
      <c r="D170" s="920"/>
      <c r="E170" s="704">
        <f>OTCHET!$E455</f>
        <v>0</v>
      </c>
      <c r="F170" s="705">
        <f>OTCHET!$F455</f>
        <v>0</v>
      </c>
      <c r="G170" s="603">
        <f>OTCHET!$G455</f>
        <v>0</v>
      </c>
      <c r="H170" s="733"/>
      <c r="I170" s="603">
        <f>OTCHET!$I455</f>
        <v>0</v>
      </c>
      <c r="J170" s="687">
        <f t="shared" si="3"/>
      </c>
    </row>
    <row r="171" spans="1:64" s="612" customFormat="1" ht="33.75" customHeight="1">
      <c r="A171" s="544">
        <v>110</v>
      </c>
      <c r="B171" s="537">
        <v>7900</v>
      </c>
      <c r="C171" s="937" t="s">
        <v>234</v>
      </c>
      <c r="D171" s="938"/>
      <c r="E171" s="710">
        <f>OTCHET!$E462</f>
        <v>0</v>
      </c>
      <c r="F171" s="714">
        <f>OTCHET!$F462</f>
        <v>0</v>
      </c>
      <c r="G171" s="646">
        <f>OTCHET!$G462</f>
        <v>0</v>
      </c>
      <c r="H171" s="735"/>
      <c r="I171" s="646">
        <f>OTCHET!$I462</f>
        <v>0</v>
      </c>
      <c r="J171" s="687">
        <f t="shared" si="3"/>
      </c>
      <c r="K171" s="546"/>
      <c r="L171" s="647"/>
      <c r="M171" s="647"/>
      <c r="N171" s="648"/>
      <c r="O171" s="647"/>
      <c r="P171" s="647"/>
      <c r="Q171" s="546"/>
      <c r="R171" s="647"/>
      <c r="S171" s="647"/>
      <c r="T171" s="648"/>
      <c r="U171" s="647"/>
      <c r="V171" s="647"/>
      <c r="W171" s="648"/>
      <c r="X171" s="647"/>
      <c r="Y171" s="647"/>
      <c r="Z171" s="648"/>
      <c r="AA171" s="647"/>
      <c r="AB171" s="647"/>
      <c r="AC171" s="648"/>
      <c r="AD171" s="647"/>
      <c r="AE171" s="647"/>
      <c r="AF171" s="546"/>
      <c r="AG171" s="647"/>
      <c r="AH171" s="647"/>
      <c r="AI171" s="648"/>
      <c r="AJ171" s="647"/>
      <c r="AK171" s="647"/>
      <c r="AL171" s="648"/>
      <c r="AM171" s="649"/>
      <c r="AN171" s="649"/>
      <c r="AO171" s="650"/>
      <c r="AP171" s="649"/>
      <c r="AQ171" s="649"/>
      <c r="AR171" s="650"/>
      <c r="AS171" s="649"/>
      <c r="AT171" s="649"/>
      <c r="AU171" s="651"/>
      <c r="AV171" s="649"/>
      <c r="AW171" s="649"/>
      <c r="AX171" s="650"/>
      <c r="AY171" s="649"/>
      <c r="AZ171" s="649"/>
      <c r="BA171" s="650"/>
      <c r="BB171" s="649"/>
      <c r="BC171" s="650"/>
      <c r="BD171" s="651"/>
      <c r="BE171" s="650"/>
      <c r="BF171" s="650"/>
      <c r="BG171" s="649"/>
      <c r="BH171" s="649"/>
      <c r="BI171" s="650"/>
      <c r="BJ171" s="649"/>
      <c r="BL171" s="649"/>
    </row>
    <row r="172" spans="1:10" s="536" customFormat="1" ht="21">
      <c r="A172" s="543">
        <v>125</v>
      </c>
      <c r="B172" s="537">
        <v>8000</v>
      </c>
      <c r="C172" s="921" t="s">
        <v>138</v>
      </c>
      <c r="D172" s="922"/>
      <c r="E172" s="704">
        <f>OTCHET!$E465</f>
        <v>0</v>
      </c>
      <c r="F172" s="705">
        <f>OTCHET!$F465</f>
        <v>0</v>
      </c>
      <c r="G172" s="603">
        <f>OTCHET!$G465</f>
        <v>0</v>
      </c>
      <c r="H172" s="733"/>
      <c r="I172" s="603">
        <f>OTCHET!$I465</f>
        <v>0</v>
      </c>
      <c r="J172" s="687">
        <f t="shared" si="3"/>
      </c>
    </row>
    <row r="173" spans="1:10" s="536" customFormat="1" ht="33" customHeight="1">
      <c r="A173" s="543">
        <v>220</v>
      </c>
      <c r="B173" s="537">
        <v>8100</v>
      </c>
      <c r="C173" s="930" t="s">
        <v>139</v>
      </c>
      <c r="D173" s="925"/>
      <c r="E173" s="704">
        <f>OTCHET!$E481</f>
        <v>0</v>
      </c>
      <c r="F173" s="705">
        <f>OTCHET!$F481</f>
        <v>0</v>
      </c>
      <c r="G173" s="603">
        <f>OTCHET!$G481</f>
        <v>0</v>
      </c>
      <c r="H173" s="733"/>
      <c r="I173" s="603">
        <f>OTCHET!$I481</f>
        <v>0</v>
      </c>
      <c r="J173" s="687">
        <f t="shared" si="3"/>
      </c>
    </row>
    <row r="174" spans="1:10" s="536" customFormat="1" ht="23.25" customHeight="1">
      <c r="A174" s="543">
        <v>245</v>
      </c>
      <c r="B174" s="537">
        <v>8200</v>
      </c>
      <c r="C174" s="930" t="s">
        <v>258</v>
      </c>
      <c r="D174" s="925"/>
      <c r="E174" s="710">
        <f>OTCHET!$E486</f>
        <v>0</v>
      </c>
      <c r="F174" s="710">
        <f>OTCHET!$F486</f>
        <v>0</v>
      </c>
      <c r="G174" s="615">
        <f>OTCHET!$G486</f>
        <v>0</v>
      </c>
      <c r="H174" s="735"/>
      <c r="I174" s="615">
        <f>OTCHET!$I486</f>
        <v>0</v>
      </c>
      <c r="J174" s="687">
        <f t="shared" si="3"/>
      </c>
    </row>
    <row r="175" spans="1:10" s="536" customFormat="1" ht="21">
      <c r="A175" s="543">
        <v>255</v>
      </c>
      <c r="B175" s="537">
        <v>8300</v>
      </c>
      <c r="C175" s="931" t="s">
        <v>140</v>
      </c>
      <c r="D175" s="932"/>
      <c r="E175" s="704">
        <f>OTCHET!$E487</f>
        <v>0</v>
      </c>
      <c r="F175" s="705">
        <f>OTCHET!$F487</f>
        <v>0</v>
      </c>
      <c r="G175" s="603">
        <f>OTCHET!$G487</f>
        <v>0</v>
      </c>
      <c r="H175" s="733"/>
      <c r="I175" s="603">
        <f>OTCHET!$I487</f>
        <v>0</v>
      </c>
      <c r="J175" s="687">
        <f t="shared" si="3"/>
      </c>
    </row>
    <row r="176" spans="1:10" s="536" customFormat="1" ht="21">
      <c r="A176" s="543">
        <v>280</v>
      </c>
      <c r="B176" s="537">
        <v>8400</v>
      </c>
      <c r="C176" s="931" t="s">
        <v>141</v>
      </c>
      <c r="D176" s="932"/>
      <c r="E176" s="704">
        <f>OTCHET!$E496</f>
        <v>0</v>
      </c>
      <c r="F176" s="709">
        <f>OTCHET!$F496</f>
        <v>0</v>
      </c>
      <c r="G176" s="611">
        <f>OTCHET!$G496</f>
        <v>0</v>
      </c>
      <c r="H176" s="733"/>
      <c r="I176" s="611">
        <f>OTCHET!$I496</f>
        <v>0</v>
      </c>
      <c r="J176" s="687">
        <f t="shared" si="3"/>
      </c>
    </row>
    <row r="177" spans="1:10" s="536" customFormat="1" ht="21">
      <c r="A177" s="543">
        <v>295</v>
      </c>
      <c r="B177" s="537">
        <v>8500</v>
      </c>
      <c r="C177" s="921" t="s">
        <v>271</v>
      </c>
      <c r="D177" s="922"/>
      <c r="E177" s="704">
        <f>OTCHET!$E499</f>
        <v>0</v>
      </c>
      <c r="F177" s="705">
        <f>OTCHET!$F499</f>
        <v>0</v>
      </c>
      <c r="G177" s="603">
        <f>OTCHET!$G499</f>
        <v>0</v>
      </c>
      <c r="H177" s="733"/>
      <c r="I177" s="603">
        <f>OTCHET!$I499</f>
        <v>0</v>
      </c>
      <c r="J177" s="687">
        <f t="shared" si="3"/>
      </c>
    </row>
    <row r="178" spans="1:10" s="536" customFormat="1" ht="21">
      <c r="A178" s="543">
        <v>315</v>
      </c>
      <c r="B178" s="537">
        <v>8600</v>
      </c>
      <c r="C178" s="921" t="s">
        <v>275</v>
      </c>
      <c r="D178" s="922"/>
      <c r="E178" s="704">
        <f>OTCHET!$E503</f>
        <v>0</v>
      </c>
      <c r="F178" s="705">
        <f>OTCHET!$F503</f>
        <v>0</v>
      </c>
      <c r="G178" s="603">
        <f>OTCHET!$G503</f>
        <v>0</v>
      </c>
      <c r="H178" s="733"/>
      <c r="I178" s="603">
        <f>OTCHET!$I503</f>
        <v>0</v>
      </c>
      <c r="J178" s="687">
        <f t="shared" si="3"/>
      </c>
    </row>
    <row r="179" spans="1:10" s="536" customFormat="1" ht="18" customHeight="1">
      <c r="A179" s="543">
        <v>355</v>
      </c>
      <c r="B179" s="537">
        <v>8800</v>
      </c>
      <c r="C179" s="930" t="s">
        <v>142</v>
      </c>
      <c r="D179" s="925"/>
      <c r="E179" s="704">
        <f>OTCHET!$E508</f>
        <v>0</v>
      </c>
      <c r="F179" s="705">
        <f>OTCHET!$F508</f>
        <v>0</v>
      </c>
      <c r="G179" s="603">
        <f>OTCHET!$G508</f>
        <v>0</v>
      </c>
      <c r="H179" s="733"/>
      <c r="I179" s="603">
        <f>OTCHET!$I508</f>
        <v>0</v>
      </c>
      <c r="J179" s="687">
        <f t="shared" si="3"/>
      </c>
    </row>
    <row r="180" spans="1:10" s="536" customFormat="1" ht="33.75" customHeight="1">
      <c r="A180" s="543">
        <v>375</v>
      </c>
      <c r="B180" s="537">
        <v>8900</v>
      </c>
      <c r="C180" s="919" t="s">
        <v>177</v>
      </c>
      <c r="D180" s="920"/>
      <c r="E180" s="704">
        <f>OTCHET!$E512</f>
        <v>0</v>
      </c>
      <c r="F180" s="705">
        <f>OTCHET!$F512</f>
        <v>0</v>
      </c>
      <c r="G180" s="603">
        <f>OTCHET!$G512</f>
        <v>0</v>
      </c>
      <c r="H180" s="733"/>
      <c r="I180" s="603">
        <f>OTCHET!$I512</f>
        <v>0</v>
      </c>
      <c r="J180" s="687">
        <f t="shared" si="3"/>
      </c>
    </row>
    <row r="181" spans="1:10" s="536" customFormat="1" ht="21">
      <c r="A181" s="543">
        <v>395</v>
      </c>
      <c r="B181" s="537">
        <v>9000</v>
      </c>
      <c r="C181" s="921" t="s">
        <v>285</v>
      </c>
      <c r="D181" s="922"/>
      <c r="E181" s="710">
        <f>OTCHET!$E516</f>
        <v>0</v>
      </c>
      <c r="F181" s="710">
        <f>OTCHET!$F516</f>
        <v>0</v>
      </c>
      <c r="G181" s="615">
        <f>OTCHET!$G516</f>
        <v>0</v>
      </c>
      <c r="H181" s="735"/>
      <c r="I181" s="615">
        <f>OTCHET!$I516</f>
        <v>0</v>
      </c>
      <c r="J181" s="687">
        <f t="shared" si="3"/>
      </c>
    </row>
    <row r="182" spans="1:10" s="536" customFormat="1" ht="33" customHeight="1">
      <c r="A182" s="543">
        <v>405</v>
      </c>
      <c r="B182" s="537">
        <v>9100</v>
      </c>
      <c r="C182" s="919" t="s">
        <v>143</v>
      </c>
      <c r="D182" s="933"/>
      <c r="E182" s="704">
        <f>OTCHET!$E517</f>
        <v>0</v>
      </c>
      <c r="F182" s="705">
        <f>OTCHET!$F517</f>
        <v>0</v>
      </c>
      <c r="G182" s="603">
        <f>OTCHET!$G517</f>
        <v>0</v>
      </c>
      <c r="H182" s="733"/>
      <c r="I182" s="603">
        <f>OTCHET!$I517</f>
        <v>0</v>
      </c>
      <c r="J182" s="687">
        <f t="shared" si="3"/>
      </c>
    </row>
    <row r="183" spans="1:10" s="536" customFormat="1" ht="31.5" customHeight="1">
      <c r="A183" s="543">
        <v>430</v>
      </c>
      <c r="B183" s="537">
        <v>9200</v>
      </c>
      <c r="C183" s="923" t="s">
        <v>144</v>
      </c>
      <c r="D183" s="925"/>
      <c r="E183" s="704">
        <f>OTCHET!$E522</f>
        <v>0</v>
      </c>
      <c r="F183" s="705">
        <f>OTCHET!$F522</f>
        <v>0</v>
      </c>
      <c r="G183" s="603">
        <f>OTCHET!$G522</f>
        <v>0</v>
      </c>
      <c r="H183" s="733"/>
      <c r="I183" s="603">
        <f>OTCHET!$I522</f>
        <v>0</v>
      </c>
      <c r="J183" s="687">
        <f t="shared" si="3"/>
      </c>
    </row>
    <row r="184" spans="1:10" s="536" customFormat="1" ht="21">
      <c r="A184" s="579">
        <v>445</v>
      </c>
      <c r="B184" s="537">
        <v>9300</v>
      </c>
      <c r="C184" s="921" t="s">
        <v>145</v>
      </c>
      <c r="D184" s="922"/>
      <c r="E184" s="704">
        <f>OTCHET!$E525</f>
        <v>0</v>
      </c>
      <c r="F184" s="705">
        <f>OTCHET!$F525</f>
        <v>0</v>
      </c>
      <c r="G184" s="603">
        <f>OTCHET!$G525</f>
        <v>0</v>
      </c>
      <c r="H184" s="733"/>
      <c r="I184" s="603">
        <f>OTCHET!$I525</f>
        <v>0</v>
      </c>
      <c r="J184" s="687">
        <f t="shared" si="3"/>
      </c>
    </row>
    <row r="185" spans="1:10" s="536" customFormat="1" ht="31.5" customHeight="1">
      <c r="A185" s="579">
        <v>470</v>
      </c>
      <c r="B185" s="537">
        <v>9500</v>
      </c>
      <c r="C185" s="923" t="s">
        <v>146</v>
      </c>
      <c r="D185" s="924"/>
      <c r="E185" s="704">
        <f>OTCHET!$E540</f>
        <v>0</v>
      </c>
      <c r="F185" s="705">
        <f>OTCHET!$F540</f>
        <v>0</v>
      </c>
      <c r="G185" s="603">
        <f>OTCHET!$G540</f>
        <v>0</v>
      </c>
      <c r="H185" s="733"/>
      <c r="I185" s="603">
        <f>OTCHET!$I540</f>
        <v>0</v>
      </c>
      <c r="J185" s="687">
        <f t="shared" si="3"/>
      </c>
    </row>
    <row r="186" spans="1:10" s="536" customFormat="1" ht="35.25" customHeight="1">
      <c r="A186" s="579">
        <v>565</v>
      </c>
      <c r="B186" s="537">
        <v>9600</v>
      </c>
      <c r="C186" s="923" t="s">
        <v>147</v>
      </c>
      <c r="D186" s="925"/>
      <c r="E186" s="704">
        <f>OTCHET!$E560</f>
        <v>0</v>
      </c>
      <c r="F186" s="705">
        <f>OTCHET!$F560</f>
        <v>0</v>
      </c>
      <c r="G186" s="603">
        <f>OTCHET!$G560</f>
        <v>0</v>
      </c>
      <c r="H186" s="733"/>
      <c r="I186" s="603">
        <f>OTCHET!$I560</f>
        <v>0</v>
      </c>
      <c r="J186" s="687">
        <f t="shared" si="3"/>
      </c>
    </row>
    <row r="187" spans="1:10" s="536" customFormat="1" ht="35.25" customHeight="1" thickBot="1">
      <c r="A187" s="579">
        <v>575</v>
      </c>
      <c r="B187" s="537">
        <v>9800</v>
      </c>
      <c r="C187" s="926" t="s">
        <v>332</v>
      </c>
      <c r="D187" s="927"/>
      <c r="E187" s="706">
        <f>OTCHET!$E565</f>
        <v>0</v>
      </c>
      <c r="F187" s="707">
        <f>OTCHET!$F565</f>
        <v>0</v>
      </c>
      <c r="G187" s="605">
        <f>OTCHET!$G565</f>
        <v>0</v>
      </c>
      <c r="H187" s="734"/>
      <c r="I187" s="605">
        <f>OTCHET!$I565</f>
        <v>0</v>
      </c>
      <c r="J187" s="687">
        <f t="shared" si="3"/>
      </c>
    </row>
    <row r="188" spans="1:10" ht="21.75" thickBot="1">
      <c r="A188" s="589">
        <v>610</v>
      </c>
      <c r="B188" s="652"/>
      <c r="C188" s="653"/>
      <c r="D188" s="713" t="s">
        <v>338</v>
      </c>
      <c r="E188" s="554">
        <f>OTCHET!$E571</f>
        <v>0</v>
      </c>
      <c r="F188" s="554">
        <f>OTCHET!$F571</f>
        <v>0</v>
      </c>
      <c r="G188" s="554">
        <f>OTCHET!$G571</f>
        <v>0</v>
      </c>
      <c r="H188" s="760"/>
      <c r="I188" s="554">
        <f>OTCHET!$I571</f>
        <v>0</v>
      </c>
      <c r="J188" s="690">
        <v>1</v>
      </c>
    </row>
    <row r="189" spans="1:10" ht="21">
      <c r="A189" s="589"/>
      <c r="B189" s="619"/>
      <c r="C189" s="619"/>
      <c r="D189" s="562"/>
      <c r="E189" s="619"/>
      <c r="F189" s="619"/>
      <c r="J189" s="690">
        <v>1</v>
      </c>
    </row>
    <row r="190" spans="1:10" ht="21">
      <c r="A190" s="589"/>
      <c r="B190" s="619"/>
      <c r="C190" s="619"/>
      <c r="D190" s="562"/>
      <c r="E190" s="619"/>
      <c r="F190" s="619"/>
      <c r="J190" s="690">
        <v>1</v>
      </c>
    </row>
    <row r="191" spans="2:10" ht="21">
      <c r="B191" s="654"/>
      <c r="C191" s="654"/>
      <c r="D191" s="655"/>
      <c r="E191" s="654"/>
      <c r="F191" s="654"/>
      <c r="G191" s="536"/>
      <c r="H191" s="536"/>
      <c r="J191" s="689">
        <v>1</v>
      </c>
    </row>
    <row r="192" spans="2:10" ht="42" customHeight="1">
      <c r="B192" s="928" t="str">
        <f>$B$7</f>
        <v>ОТЧЕТ  ЗА  КАСОВОТО  ИЗПЪЛНЕНИЕ  НА  БЮДЖЕТА / ИБСФ
ПО ПЪЛНА ЕДИННА БЮДЖЕТНА КЛАСИФИКАЦИЯ</v>
      </c>
      <c r="C192" s="929"/>
      <c r="D192" s="929"/>
      <c r="E192" s="560"/>
      <c r="F192" s="560"/>
      <c r="G192" s="536"/>
      <c r="H192" s="536"/>
      <c r="J192" s="689">
        <v>1</v>
      </c>
    </row>
    <row r="193" spans="3:10" ht="21">
      <c r="C193" s="511"/>
      <c r="D193" s="512"/>
      <c r="E193" s="561" t="s">
        <v>344</v>
      </c>
      <c r="F193" s="561" t="s">
        <v>340</v>
      </c>
      <c r="G193" s="536"/>
      <c r="H193" s="536"/>
      <c r="J193" s="689">
        <v>1</v>
      </c>
    </row>
    <row r="194" spans="2:10" ht="21.75" thickBot="1">
      <c r="B194" s="906">
        <f>$B$9</f>
        <v>0</v>
      </c>
      <c r="C194" s="907"/>
      <c r="D194" s="907"/>
      <c r="E194" s="563">
        <f>$E$9</f>
        <v>2013</v>
      </c>
      <c r="F194" s="564">
        <f>$F$9</f>
        <v>2016</v>
      </c>
      <c r="G194" s="536"/>
      <c r="H194" s="536"/>
      <c r="J194" s="689">
        <v>1</v>
      </c>
    </row>
    <row r="195" spans="2:10" ht="21.75" thickBot="1">
      <c r="B195" s="516" t="s">
        <v>345</v>
      </c>
      <c r="E195" s="560"/>
      <c r="F195" s="565">
        <f>$F$10</f>
        <v>0</v>
      </c>
      <c r="G195" s="536"/>
      <c r="H195" s="536"/>
      <c r="J195" s="689">
        <v>1</v>
      </c>
    </row>
    <row r="196" spans="2:10" ht="21.75" thickBot="1">
      <c r="B196" s="516"/>
      <c r="E196" s="566"/>
      <c r="F196" s="560"/>
      <c r="G196" s="536"/>
      <c r="H196" s="536"/>
      <c r="J196" s="689">
        <v>1</v>
      </c>
    </row>
    <row r="197" spans="2:10" ht="22.5" thickBot="1" thickTop="1">
      <c r="B197" s="906">
        <f>$B$12</f>
        <v>0</v>
      </c>
      <c r="C197" s="907"/>
      <c r="D197" s="907"/>
      <c r="E197" s="560" t="s">
        <v>346</v>
      </c>
      <c r="F197" s="567">
        <f>$F$12</f>
        <v>0</v>
      </c>
      <c r="G197" s="536"/>
      <c r="H197" s="536"/>
      <c r="J197" s="689">
        <v>1</v>
      </c>
    </row>
    <row r="198" spans="2:10" ht="21.75" thickTop="1">
      <c r="B198" s="516" t="s">
        <v>347</v>
      </c>
      <c r="E198" s="566" t="s">
        <v>348</v>
      </c>
      <c r="F198" s="560"/>
      <c r="G198" s="536"/>
      <c r="H198" s="536"/>
      <c r="J198" s="689">
        <v>1</v>
      </c>
    </row>
    <row r="199" spans="2:10" ht="21">
      <c r="B199" s="656"/>
      <c r="C199" s="654"/>
      <c r="D199" s="655"/>
      <c r="E199" s="657"/>
      <c r="F199" s="657"/>
      <c r="G199" s="536"/>
      <c r="H199" s="536"/>
      <c r="J199" s="689">
        <v>1</v>
      </c>
    </row>
    <row r="200" spans="2:10" ht="21.75" thickBot="1">
      <c r="B200" s="654"/>
      <c r="C200" s="658"/>
      <c r="D200" s="659"/>
      <c r="E200" s="657"/>
      <c r="F200" s="660" t="s">
        <v>349</v>
      </c>
      <c r="G200" s="536"/>
      <c r="H200" s="536"/>
      <c r="J200" s="689">
        <v>1</v>
      </c>
    </row>
    <row r="201" spans="2:10" ht="21.75" thickBot="1">
      <c r="B201" s="661" t="s">
        <v>342</v>
      </c>
      <c r="C201" s="662"/>
      <c r="D201" s="663" t="s">
        <v>148</v>
      </c>
      <c r="E201" s="664" t="s">
        <v>351</v>
      </c>
      <c r="F201" s="664" t="s">
        <v>352</v>
      </c>
      <c r="G201" s="664" t="s">
        <v>352</v>
      </c>
      <c r="H201" s="664" t="s">
        <v>352</v>
      </c>
      <c r="I201" s="664" t="s">
        <v>352</v>
      </c>
      <c r="J201" s="689">
        <v>1</v>
      </c>
    </row>
    <row r="202" spans="2:10" ht="43.5" customHeight="1" thickBot="1">
      <c r="B202" s="665"/>
      <c r="C202" s="666"/>
      <c r="D202" s="667"/>
      <c r="E202" s="668">
        <f>+E20</f>
        <v>2012</v>
      </c>
      <c r="F202" s="684" t="s">
        <v>201</v>
      </c>
      <c r="G202" s="684" t="s">
        <v>202</v>
      </c>
      <c r="H202" s="684" t="s">
        <v>203</v>
      </c>
      <c r="I202" s="668" t="s">
        <v>98</v>
      </c>
      <c r="J202" s="689">
        <v>1</v>
      </c>
    </row>
    <row r="203" spans="2:10" ht="21">
      <c r="B203" s="669" t="s">
        <v>149</v>
      </c>
      <c r="C203" s="908" t="s">
        <v>150</v>
      </c>
      <c r="D203" s="909"/>
      <c r="E203" s="715">
        <f>SUMIF(OTCHET!K:K,1,OTCHET!E:E)</f>
        <v>0</v>
      </c>
      <c r="F203" s="715">
        <f>SUMIF(OTCHET!K:K,1,OTCHET!F:F)</f>
        <v>0</v>
      </c>
      <c r="G203" s="715">
        <f>SUMIF(OTCHET!K:K,1,OTCHET!G:G)</f>
        <v>0</v>
      </c>
      <c r="H203" s="715">
        <f>SUMIF(OTCHET!K:K,1,OTCHET!H:H)</f>
        <v>0</v>
      </c>
      <c r="I203" s="715">
        <f>SUMIF(OTCHET!K:K,1,OTCHET!I:I)</f>
        <v>0</v>
      </c>
      <c r="J203" s="689">
        <v>1</v>
      </c>
    </row>
    <row r="204" spans="2:10" ht="21">
      <c r="B204" s="670" t="s">
        <v>151</v>
      </c>
      <c r="C204" s="910" t="s">
        <v>152</v>
      </c>
      <c r="D204" s="911"/>
      <c r="E204" s="716">
        <f>SUMIF(OTCHET!K:K,2,OTCHET!E:E)</f>
        <v>0</v>
      </c>
      <c r="F204" s="716">
        <f>SUMIF(OTCHET!K:K,2,OTCHET!F:F)</f>
        <v>0</v>
      </c>
      <c r="G204" s="716">
        <f>SUMIF(OTCHET!K:K,2,OTCHET!G:G)</f>
        <v>0</v>
      </c>
      <c r="H204" s="716">
        <f>SUMIF(OTCHET!K:K,2,OTCHET!H:H)</f>
        <v>0</v>
      </c>
      <c r="I204" s="716">
        <f>SUMIF(OTCHET!K:K,2,OTCHET!I:I)</f>
        <v>0</v>
      </c>
      <c r="J204" s="689">
        <v>1</v>
      </c>
    </row>
    <row r="205" spans="2:10" ht="21">
      <c r="B205" s="670" t="s">
        <v>153</v>
      </c>
      <c r="C205" s="910" t="s">
        <v>154</v>
      </c>
      <c r="D205" s="911"/>
      <c r="E205" s="716">
        <f>SUMIF(OTCHET!K:K,3,OTCHET!E:E)</f>
        <v>0</v>
      </c>
      <c r="F205" s="716">
        <f>SUMIF(OTCHET!K:K,3,OTCHET!F:F)</f>
        <v>0</v>
      </c>
      <c r="G205" s="716">
        <f>SUMIF(OTCHET!K:K,3,OTCHET!G:G)</f>
        <v>0</v>
      </c>
      <c r="H205" s="716">
        <f>SUMIF(OTCHET!K:K,3,OTCHET!H:H)</f>
        <v>0</v>
      </c>
      <c r="I205" s="716">
        <f>SUMIF(OTCHET!K:K,3,OTCHET!I:I)</f>
        <v>0</v>
      </c>
      <c r="J205" s="689">
        <v>1</v>
      </c>
    </row>
    <row r="206" spans="2:10" ht="21">
      <c r="B206" s="670" t="s">
        <v>155</v>
      </c>
      <c r="C206" s="912" t="s">
        <v>156</v>
      </c>
      <c r="D206" s="913"/>
      <c r="E206" s="716">
        <f>SUMIF(OTCHET!K:K,4,OTCHET!E:E)</f>
        <v>0</v>
      </c>
      <c r="F206" s="716">
        <f>SUMIF(OTCHET!K:K,4,OTCHET!F:F)</f>
        <v>0</v>
      </c>
      <c r="G206" s="716">
        <f>SUMIF(OTCHET!K:K,4,OTCHET!G:G)</f>
        <v>0</v>
      </c>
      <c r="H206" s="716">
        <f>SUMIF(OTCHET!K:K,4,OTCHET!H:H)</f>
        <v>0</v>
      </c>
      <c r="I206" s="716">
        <f>SUMIF(OTCHET!K:K,4,OTCHET!I:I)</f>
        <v>0</v>
      </c>
      <c r="J206" s="689">
        <v>1</v>
      </c>
    </row>
    <row r="207" spans="2:10" ht="21">
      <c r="B207" s="670" t="s">
        <v>157</v>
      </c>
      <c r="C207" s="914" t="s">
        <v>158</v>
      </c>
      <c r="D207" s="915"/>
      <c r="E207" s="716">
        <f>SUMIF(OTCHET!K:K,5,OTCHET!E:E)</f>
        <v>0</v>
      </c>
      <c r="F207" s="716">
        <f>SUMIF(OTCHET!K:K,5,OTCHET!F:F)</f>
        <v>0</v>
      </c>
      <c r="G207" s="716">
        <f>SUMIF(OTCHET!K:K,5,OTCHET!G:G)</f>
        <v>0</v>
      </c>
      <c r="H207" s="716">
        <f>SUMIF(OTCHET!K:K,5,OTCHET!H:H)</f>
        <v>0</v>
      </c>
      <c r="I207" s="716">
        <f>SUMIF(OTCHET!K:K,5,OTCHET!I:I)</f>
        <v>0</v>
      </c>
      <c r="J207" s="689">
        <v>1</v>
      </c>
    </row>
    <row r="208" spans="2:10" ht="42" customHeight="1">
      <c r="B208" s="670" t="s">
        <v>159</v>
      </c>
      <c r="C208" s="916" t="s">
        <v>160</v>
      </c>
      <c r="D208" s="916"/>
      <c r="E208" s="716">
        <f>SUMIF(OTCHET!K:K,6,OTCHET!E:E)</f>
        <v>0</v>
      </c>
      <c r="F208" s="716">
        <f>SUMIF(OTCHET!K:K,6,OTCHET!F:F)</f>
        <v>0</v>
      </c>
      <c r="G208" s="716">
        <f>SUMIF(OTCHET!K:K,6,OTCHET!G:G)</f>
        <v>0</v>
      </c>
      <c r="H208" s="716">
        <f>SUMIF(OTCHET!K:K,6,OTCHET!H:H)</f>
        <v>0</v>
      </c>
      <c r="I208" s="716">
        <f>SUMIF(OTCHET!K:K,6,OTCHET!I:I)</f>
        <v>0</v>
      </c>
      <c r="J208" s="689">
        <v>1</v>
      </c>
    </row>
    <row r="209" spans="2:10" ht="21">
      <c r="B209" s="670" t="s">
        <v>161</v>
      </c>
      <c r="C209" s="917" t="s">
        <v>162</v>
      </c>
      <c r="D209" s="918"/>
      <c r="E209" s="716">
        <f>SUMIF(OTCHET!K:K,7,OTCHET!E:E)</f>
        <v>0</v>
      </c>
      <c r="F209" s="716">
        <f>SUMIF(OTCHET!K:K,7,OTCHET!F:F)</f>
        <v>0</v>
      </c>
      <c r="G209" s="716">
        <f>SUMIF(OTCHET!K:K,7,OTCHET!G:G)</f>
        <v>0</v>
      </c>
      <c r="H209" s="716">
        <f>SUMIF(OTCHET!K:K,7,OTCHET!H:H)</f>
        <v>0</v>
      </c>
      <c r="I209" s="716">
        <f>SUMIF(OTCHET!K:K,7,OTCHET!I:I)</f>
        <v>0</v>
      </c>
      <c r="J209" s="689">
        <v>1</v>
      </c>
    </row>
    <row r="210" spans="2:10" ht="21">
      <c r="B210" s="670" t="s">
        <v>163</v>
      </c>
      <c r="C210" s="917" t="s">
        <v>164</v>
      </c>
      <c r="D210" s="918"/>
      <c r="E210" s="716">
        <f>SUMIF(OTCHET!K:K,8,OTCHET!E:E)</f>
        <v>0</v>
      </c>
      <c r="F210" s="716">
        <f>SUMIF(OTCHET!K:K,8,OTCHET!F:F)</f>
        <v>0</v>
      </c>
      <c r="G210" s="716">
        <f>SUMIF(OTCHET!K:K,8,OTCHET!G:G)</f>
        <v>0</v>
      </c>
      <c r="H210" s="716">
        <f>SUMIF(OTCHET!K:K,8,OTCHET!H:H)</f>
        <v>0</v>
      </c>
      <c r="I210" s="716">
        <f>SUMIF(OTCHET!K:K,8,OTCHET!I:I)</f>
        <v>0</v>
      </c>
      <c r="J210" s="689">
        <v>1</v>
      </c>
    </row>
    <row r="211" spans="2:10" ht="21.75" thickBot="1">
      <c r="B211" s="670" t="s">
        <v>165</v>
      </c>
      <c r="C211" s="904" t="s">
        <v>166</v>
      </c>
      <c r="D211" s="905"/>
      <c r="E211" s="717">
        <f>SUMIF(OTCHET!K:K,9,OTCHET!E:E)</f>
        <v>0</v>
      </c>
      <c r="F211" s="717">
        <f>SUMIF(OTCHET!K:K,9,OTCHET!F:F)</f>
        <v>0</v>
      </c>
      <c r="G211" s="717">
        <f>SUMIF(OTCHET!K:K,9,OTCHET!G:G)</f>
        <v>0</v>
      </c>
      <c r="H211" s="717">
        <f>SUMIF(OTCHET!K:K,9,OTCHET!H:H)</f>
        <v>0</v>
      </c>
      <c r="I211" s="717">
        <f>SUMIF(OTCHET!K:K,9,OTCHET!I:I)</f>
        <v>0</v>
      </c>
      <c r="J211" s="689">
        <v>1</v>
      </c>
    </row>
    <row r="212" spans="2:10" ht="21.75" thickBot="1">
      <c r="B212" s="671"/>
      <c r="C212" s="672"/>
      <c r="D212" s="673" t="s">
        <v>167</v>
      </c>
      <c r="E212" s="674">
        <f>SUM(E203:E211)</f>
        <v>0</v>
      </c>
      <c r="F212" s="674">
        <f>SUM(F203:F211)</f>
        <v>0</v>
      </c>
      <c r="G212" s="674">
        <f>SUM(G203:G211)</f>
        <v>0</v>
      </c>
      <c r="H212" s="674">
        <f>SUM(H203:H211)</f>
        <v>0</v>
      </c>
      <c r="I212" s="674">
        <f>SUM(I203:I211)</f>
        <v>0</v>
      </c>
      <c r="J212" s="689">
        <v>1</v>
      </c>
    </row>
    <row r="563" spans="1:10" s="676" customFormat="1" ht="21">
      <c r="A563" s="505"/>
      <c r="B563" s="675"/>
      <c r="C563" s="675"/>
      <c r="D563" s="675"/>
      <c r="E563" s="675"/>
      <c r="F563" s="675"/>
      <c r="J563" s="688"/>
    </row>
    <row r="564" spans="1:10" s="676" customFormat="1" ht="21">
      <c r="A564" s="505"/>
      <c r="B564" s="675"/>
      <c r="C564" s="675"/>
      <c r="D564" s="675"/>
      <c r="E564" s="675"/>
      <c r="F564" s="675"/>
      <c r="J564" s="688"/>
    </row>
    <row r="565" spans="1:10" s="676" customFormat="1" ht="21">
      <c r="A565" s="505"/>
      <c r="B565" s="675"/>
      <c r="C565" s="675"/>
      <c r="D565" s="675"/>
      <c r="E565" s="675"/>
      <c r="F565" s="675"/>
      <c r="J565" s="688"/>
    </row>
    <row r="566" spans="1:10" s="676" customFormat="1" ht="21">
      <c r="A566" s="505"/>
      <c r="B566" s="675"/>
      <c r="C566" s="675"/>
      <c r="D566" s="675"/>
      <c r="E566" s="675"/>
      <c r="F566" s="675"/>
      <c r="J566" s="688"/>
    </row>
    <row r="567" spans="1:10" s="676" customFormat="1" ht="21">
      <c r="A567" s="505"/>
      <c r="B567" s="675"/>
      <c r="C567" s="675"/>
      <c r="D567" s="675"/>
      <c r="E567" s="675"/>
      <c r="F567" s="675"/>
      <c r="J567" s="688"/>
    </row>
    <row r="568" spans="1:10" s="676" customFormat="1" ht="21">
      <c r="A568" s="505"/>
      <c r="B568" s="675"/>
      <c r="C568" s="675"/>
      <c r="D568" s="675"/>
      <c r="E568" s="675"/>
      <c r="F568" s="675"/>
      <c r="J568" s="688"/>
    </row>
    <row r="569" spans="1:10" s="676" customFormat="1" ht="21">
      <c r="A569" s="505"/>
      <c r="B569" s="675"/>
      <c r="C569" s="675"/>
      <c r="D569" s="675"/>
      <c r="E569" s="675"/>
      <c r="F569" s="675"/>
      <c r="J569" s="688"/>
    </row>
    <row r="570" spans="1:10" s="676" customFormat="1" ht="21">
      <c r="A570" s="505"/>
      <c r="B570" s="675"/>
      <c r="C570" s="675"/>
      <c r="D570" s="675"/>
      <c r="E570" s="675"/>
      <c r="F570" s="675"/>
      <c r="J570" s="688"/>
    </row>
    <row r="571" spans="1:10" s="676" customFormat="1" ht="21">
      <c r="A571" s="505"/>
      <c r="B571" s="675"/>
      <c r="C571" s="675"/>
      <c r="D571" s="675"/>
      <c r="E571" s="675"/>
      <c r="F571" s="675"/>
      <c r="J571" s="688"/>
    </row>
    <row r="572" spans="1:10" s="676" customFormat="1" ht="21">
      <c r="A572" s="505"/>
      <c r="B572" s="675"/>
      <c r="C572" s="675"/>
      <c r="D572" s="675"/>
      <c r="E572" s="675"/>
      <c r="F572" s="675"/>
      <c r="J572" s="688"/>
    </row>
    <row r="573" spans="1:10" s="676" customFormat="1" ht="21">
      <c r="A573" s="505"/>
      <c r="B573" s="675"/>
      <c r="C573" s="675"/>
      <c r="D573" s="675"/>
      <c r="E573" s="675"/>
      <c r="F573" s="675"/>
      <c r="J573" s="688"/>
    </row>
    <row r="574" spans="1:10" s="676" customFormat="1" ht="21">
      <c r="A574" s="505"/>
      <c r="B574" s="675"/>
      <c r="C574" s="675"/>
      <c r="D574" s="675"/>
      <c r="E574" s="675"/>
      <c r="F574" s="675"/>
      <c r="J574" s="688"/>
    </row>
    <row r="575" spans="1:10" s="676" customFormat="1" ht="21">
      <c r="A575" s="505"/>
      <c r="B575" s="675"/>
      <c r="C575" s="675"/>
      <c r="D575" s="675"/>
      <c r="E575" s="675"/>
      <c r="F575" s="675"/>
      <c r="J575" s="688"/>
    </row>
    <row r="576" spans="1:10" s="676" customFormat="1" ht="21">
      <c r="A576" s="505"/>
      <c r="B576" s="675"/>
      <c r="C576" s="675"/>
      <c r="D576" s="675"/>
      <c r="E576" s="675"/>
      <c r="F576" s="675"/>
      <c r="J576" s="688"/>
    </row>
    <row r="577" spans="1:10" s="676" customFormat="1" ht="21">
      <c r="A577" s="505"/>
      <c r="B577" s="675"/>
      <c r="C577" s="675"/>
      <c r="D577" s="675"/>
      <c r="E577" s="675"/>
      <c r="F577" s="675"/>
      <c r="J577" s="688"/>
    </row>
    <row r="578" spans="1:10" s="676" customFormat="1" ht="21">
      <c r="A578" s="505"/>
      <c r="B578" s="675"/>
      <c r="C578" s="675"/>
      <c r="D578" s="675"/>
      <c r="E578" s="675"/>
      <c r="F578" s="675"/>
      <c r="J578" s="688"/>
    </row>
    <row r="579" spans="1:10" s="676" customFormat="1" ht="21">
      <c r="A579" s="505"/>
      <c r="B579" s="675"/>
      <c r="C579" s="675"/>
      <c r="D579" s="675"/>
      <c r="E579" s="675"/>
      <c r="F579" s="675"/>
      <c r="J579" s="688"/>
    </row>
    <row r="580" spans="1:10" s="676" customFormat="1" ht="21">
      <c r="A580" s="505"/>
      <c r="B580" s="675"/>
      <c r="C580" s="675"/>
      <c r="D580" s="675"/>
      <c r="E580" s="675"/>
      <c r="F580" s="675"/>
      <c r="J580" s="688"/>
    </row>
    <row r="581" spans="1:10" s="676" customFormat="1" ht="21">
      <c r="A581" s="505"/>
      <c r="B581" s="675"/>
      <c r="C581" s="675"/>
      <c r="D581" s="675"/>
      <c r="E581" s="675"/>
      <c r="F581" s="675"/>
      <c r="J581" s="688"/>
    </row>
    <row r="582" spans="1:10" s="676" customFormat="1" ht="21">
      <c r="A582" s="505"/>
      <c r="B582" s="675"/>
      <c r="C582" s="675"/>
      <c r="D582" s="675"/>
      <c r="E582" s="675"/>
      <c r="F582" s="675"/>
      <c r="J582" s="688"/>
    </row>
    <row r="583" spans="1:10" s="676" customFormat="1" ht="31.5" customHeight="1">
      <c r="A583" s="505"/>
      <c r="B583" s="675"/>
      <c r="C583" s="675"/>
      <c r="D583" s="675"/>
      <c r="E583" s="675"/>
      <c r="F583" s="675"/>
      <c r="J583" s="688"/>
    </row>
    <row r="584" spans="1:10" s="676" customFormat="1" ht="21">
      <c r="A584" s="505"/>
      <c r="B584" s="675"/>
      <c r="C584" s="675"/>
      <c r="D584" s="675"/>
      <c r="E584" s="675"/>
      <c r="F584" s="675"/>
      <c r="J584" s="688"/>
    </row>
    <row r="585" spans="1:10" s="676" customFormat="1" ht="21">
      <c r="A585" s="505"/>
      <c r="B585" s="675"/>
      <c r="C585" s="675"/>
      <c r="D585" s="675"/>
      <c r="E585" s="675"/>
      <c r="F585" s="675"/>
      <c r="J585" s="688"/>
    </row>
    <row r="586" spans="1:10" s="676" customFormat="1" ht="21">
      <c r="A586" s="505"/>
      <c r="B586" s="675"/>
      <c r="C586" s="675"/>
      <c r="D586" s="675"/>
      <c r="E586" s="675"/>
      <c r="F586" s="675"/>
      <c r="J586" s="688"/>
    </row>
    <row r="587" spans="1:10" s="676" customFormat="1" ht="21">
      <c r="A587" s="505"/>
      <c r="B587" s="675"/>
      <c r="C587" s="675"/>
      <c r="D587" s="675"/>
      <c r="E587" s="675"/>
      <c r="F587" s="675"/>
      <c r="J587" s="688"/>
    </row>
    <row r="588" spans="1:10" s="676" customFormat="1" ht="21">
      <c r="A588" s="505"/>
      <c r="B588" s="675"/>
      <c r="C588" s="675"/>
      <c r="D588" s="675"/>
      <c r="E588" s="675"/>
      <c r="F588" s="675"/>
      <c r="J588" s="688"/>
    </row>
    <row r="589" spans="1:10" s="676" customFormat="1" ht="21">
      <c r="A589" s="505"/>
      <c r="B589" s="675"/>
      <c r="C589" s="675"/>
      <c r="D589" s="675"/>
      <c r="E589" s="675"/>
      <c r="F589" s="675"/>
      <c r="J589" s="688"/>
    </row>
    <row r="590" spans="1:10" s="676" customFormat="1" ht="21">
      <c r="A590" s="505"/>
      <c r="B590" s="675"/>
      <c r="C590" s="675"/>
      <c r="D590" s="675"/>
      <c r="E590" s="675"/>
      <c r="F590" s="675"/>
      <c r="J590" s="688"/>
    </row>
    <row r="591" spans="1:10" s="676" customFormat="1" ht="21">
      <c r="A591" s="505"/>
      <c r="B591" s="675"/>
      <c r="C591" s="675"/>
      <c r="D591" s="675"/>
      <c r="E591" s="675"/>
      <c r="F591" s="675"/>
      <c r="J591" s="688"/>
    </row>
    <row r="592" spans="1:10" s="676" customFormat="1" ht="21">
      <c r="A592" s="505"/>
      <c r="B592" s="675"/>
      <c r="C592" s="675"/>
      <c r="D592" s="675"/>
      <c r="E592" s="675"/>
      <c r="F592" s="675"/>
      <c r="J592" s="688"/>
    </row>
    <row r="593" spans="1:10" s="676" customFormat="1" ht="21">
      <c r="A593" s="505"/>
      <c r="B593" s="675"/>
      <c r="C593" s="675"/>
      <c r="D593" s="675"/>
      <c r="E593" s="675"/>
      <c r="F593" s="675"/>
      <c r="J593" s="688"/>
    </row>
    <row r="594" spans="1:10" s="676" customFormat="1" ht="21">
      <c r="A594" s="505"/>
      <c r="B594" s="675"/>
      <c r="C594" s="675"/>
      <c r="D594" s="675"/>
      <c r="E594" s="675"/>
      <c r="F594" s="675"/>
      <c r="J594" s="688"/>
    </row>
    <row r="595" spans="1:10" s="676" customFormat="1" ht="21">
      <c r="A595" s="505"/>
      <c r="B595" s="675"/>
      <c r="C595" s="675"/>
      <c r="D595" s="675"/>
      <c r="E595" s="675"/>
      <c r="F595" s="675"/>
      <c r="J595" s="688"/>
    </row>
    <row r="596" spans="1:10" s="676" customFormat="1" ht="21">
      <c r="A596" s="505"/>
      <c r="B596" s="675"/>
      <c r="C596" s="675"/>
      <c r="D596" s="675"/>
      <c r="E596" s="675"/>
      <c r="F596" s="675"/>
      <c r="J596" s="688"/>
    </row>
    <row r="597" spans="1:10" s="676" customFormat="1" ht="21">
      <c r="A597" s="505"/>
      <c r="B597" s="675"/>
      <c r="C597" s="675"/>
      <c r="D597" s="675"/>
      <c r="E597" s="675"/>
      <c r="F597" s="675"/>
      <c r="J597" s="688"/>
    </row>
    <row r="598" spans="1:10" s="676" customFormat="1" ht="21">
      <c r="A598" s="505"/>
      <c r="B598" s="675"/>
      <c r="C598" s="675"/>
      <c r="D598" s="675"/>
      <c r="E598" s="675"/>
      <c r="F598" s="675"/>
      <c r="J598" s="688"/>
    </row>
    <row r="599" spans="1:10" s="676" customFormat="1" ht="21">
      <c r="A599" s="505"/>
      <c r="B599" s="675"/>
      <c r="C599" s="675"/>
      <c r="D599" s="675"/>
      <c r="E599" s="675"/>
      <c r="F599" s="675"/>
      <c r="J599" s="688"/>
    </row>
    <row r="600" spans="1:10" s="676" customFormat="1" ht="21">
      <c r="A600" s="505"/>
      <c r="B600" s="675"/>
      <c r="C600" s="675"/>
      <c r="D600" s="675"/>
      <c r="E600" s="675"/>
      <c r="F600" s="675"/>
      <c r="J600" s="688"/>
    </row>
    <row r="601" spans="1:10" s="676" customFormat="1" ht="33.75" customHeight="1">
      <c r="A601" s="505"/>
      <c r="B601" s="675"/>
      <c r="C601" s="675"/>
      <c r="D601" s="675"/>
      <c r="E601" s="675"/>
      <c r="F601" s="675"/>
      <c r="J601" s="688"/>
    </row>
    <row r="602" spans="1:10" s="676" customFormat="1" ht="21">
      <c r="A602" s="505"/>
      <c r="B602" s="675"/>
      <c r="C602" s="675"/>
      <c r="D602" s="675"/>
      <c r="E602" s="675"/>
      <c r="F602" s="675"/>
      <c r="J602" s="688"/>
    </row>
    <row r="603" spans="1:10" s="676" customFormat="1" ht="21">
      <c r="A603" s="505"/>
      <c r="B603" s="675"/>
      <c r="C603" s="675"/>
      <c r="D603" s="675"/>
      <c r="E603" s="675"/>
      <c r="F603" s="675"/>
      <c r="J603" s="688"/>
    </row>
    <row r="604" spans="1:10" s="676" customFormat="1" ht="21">
      <c r="A604" s="505"/>
      <c r="B604" s="675"/>
      <c r="C604" s="675"/>
      <c r="D604" s="675"/>
      <c r="E604" s="675"/>
      <c r="F604" s="675"/>
      <c r="J604" s="688"/>
    </row>
    <row r="605" spans="1:10" s="676" customFormat="1" ht="21">
      <c r="A605" s="505"/>
      <c r="B605" s="675"/>
      <c r="C605" s="675"/>
      <c r="D605" s="675"/>
      <c r="E605" s="675"/>
      <c r="F605" s="675"/>
      <c r="J605" s="688"/>
    </row>
    <row r="606" spans="1:10" s="676" customFormat="1" ht="21">
      <c r="A606" s="505"/>
      <c r="B606" s="675"/>
      <c r="C606" s="675"/>
      <c r="D606" s="675"/>
      <c r="E606" s="675"/>
      <c r="F606" s="675"/>
      <c r="J606" s="688"/>
    </row>
    <row r="607" spans="1:10" s="676" customFormat="1" ht="21">
      <c r="A607" s="505"/>
      <c r="B607" s="675"/>
      <c r="C607" s="675"/>
      <c r="D607" s="675"/>
      <c r="E607" s="675"/>
      <c r="F607" s="675"/>
      <c r="J607" s="688"/>
    </row>
    <row r="608" spans="1:10" s="676" customFormat="1" ht="21">
      <c r="A608" s="505"/>
      <c r="B608" s="675"/>
      <c r="C608" s="675"/>
      <c r="D608" s="675"/>
      <c r="E608" s="675"/>
      <c r="F608" s="675"/>
      <c r="J608" s="688"/>
    </row>
    <row r="609" spans="1:10" s="676" customFormat="1" ht="21">
      <c r="A609" s="505"/>
      <c r="B609" s="675"/>
      <c r="C609" s="675"/>
      <c r="D609" s="675"/>
      <c r="E609" s="675"/>
      <c r="F609" s="675"/>
      <c r="J609" s="688"/>
    </row>
    <row r="610" spans="1:10" s="676" customFormat="1" ht="21">
      <c r="A610" s="505"/>
      <c r="B610" s="675"/>
      <c r="C610" s="675"/>
      <c r="D610" s="675"/>
      <c r="E610" s="675"/>
      <c r="F610" s="675"/>
      <c r="J610" s="688"/>
    </row>
    <row r="611" spans="1:10" s="676" customFormat="1" ht="21">
      <c r="A611" s="505"/>
      <c r="B611" s="675"/>
      <c r="C611" s="675"/>
      <c r="D611" s="675"/>
      <c r="E611" s="675"/>
      <c r="F611" s="675"/>
      <c r="J611" s="688"/>
    </row>
    <row r="612" spans="1:10" s="676" customFormat="1" ht="21">
      <c r="A612" s="505"/>
      <c r="B612" s="675"/>
      <c r="C612" s="675"/>
      <c r="D612" s="675"/>
      <c r="E612" s="675"/>
      <c r="F612" s="675"/>
      <c r="J612" s="688"/>
    </row>
    <row r="613" spans="1:10" s="676" customFormat="1" ht="21">
      <c r="A613" s="505"/>
      <c r="B613" s="675"/>
      <c r="C613" s="675"/>
      <c r="D613" s="675"/>
      <c r="E613" s="675"/>
      <c r="F613" s="675"/>
      <c r="J613" s="688"/>
    </row>
    <row r="614" spans="1:10" s="676" customFormat="1" ht="21">
      <c r="A614" s="505"/>
      <c r="B614" s="675"/>
      <c r="C614" s="675"/>
      <c r="D614" s="675"/>
      <c r="E614" s="675"/>
      <c r="F614" s="675"/>
      <c r="J614" s="688"/>
    </row>
    <row r="615" spans="1:10" s="676" customFormat="1" ht="21">
      <c r="A615" s="505"/>
      <c r="B615" s="675"/>
      <c r="C615" s="675"/>
      <c r="D615" s="675"/>
      <c r="E615" s="675"/>
      <c r="F615" s="675"/>
      <c r="J615" s="688"/>
    </row>
    <row r="616" spans="1:10" s="676" customFormat="1" ht="21">
      <c r="A616" s="505"/>
      <c r="B616" s="675"/>
      <c r="C616" s="675"/>
      <c r="D616" s="675"/>
      <c r="E616" s="675"/>
      <c r="F616" s="675"/>
      <c r="J616" s="688"/>
    </row>
    <row r="617" spans="1:10" s="676" customFormat="1" ht="21">
      <c r="A617" s="505"/>
      <c r="B617" s="675"/>
      <c r="C617" s="675"/>
      <c r="D617" s="675"/>
      <c r="E617" s="675"/>
      <c r="F617" s="675"/>
      <c r="J617" s="688"/>
    </row>
    <row r="618" spans="1:10" s="676" customFormat="1" ht="21">
      <c r="A618" s="505"/>
      <c r="B618" s="675"/>
      <c r="C618" s="675"/>
      <c r="D618" s="675"/>
      <c r="E618" s="675"/>
      <c r="F618" s="675"/>
      <c r="J618" s="688"/>
    </row>
    <row r="619" spans="1:10" s="676" customFormat="1" ht="21">
      <c r="A619" s="505"/>
      <c r="B619" s="675"/>
      <c r="C619" s="675"/>
      <c r="D619" s="675"/>
      <c r="E619" s="675"/>
      <c r="F619" s="675"/>
      <c r="J619" s="688"/>
    </row>
    <row r="620" spans="1:10" s="676" customFormat="1" ht="21">
      <c r="A620" s="505"/>
      <c r="B620" s="675"/>
      <c r="C620" s="675"/>
      <c r="D620" s="675"/>
      <c r="E620" s="675"/>
      <c r="F620" s="675"/>
      <c r="J620" s="688"/>
    </row>
    <row r="621" spans="1:10" s="676" customFormat="1" ht="21">
      <c r="A621" s="505"/>
      <c r="B621" s="675"/>
      <c r="C621" s="675"/>
      <c r="D621" s="675"/>
      <c r="E621" s="675"/>
      <c r="F621" s="675"/>
      <c r="J621" s="688"/>
    </row>
    <row r="622" spans="1:10" s="676" customFormat="1" ht="21">
      <c r="A622" s="505"/>
      <c r="B622" s="675"/>
      <c r="C622" s="675"/>
      <c r="D622" s="675"/>
      <c r="E622" s="675"/>
      <c r="F622" s="675"/>
      <c r="J622" s="688"/>
    </row>
    <row r="623" spans="1:10" s="676" customFormat="1" ht="21">
      <c r="A623" s="505"/>
      <c r="B623" s="675"/>
      <c r="C623" s="675"/>
      <c r="D623" s="675"/>
      <c r="E623" s="675"/>
      <c r="F623" s="675"/>
      <c r="J623" s="688"/>
    </row>
    <row r="624" spans="1:10" s="676" customFormat="1" ht="21">
      <c r="A624" s="505"/>
      <c r="B624" s="675"/>
      <c r="C624" s="675"/>
      <c r="D624" s="675"/>
      <c r="E624" s="675"/>
      <c r="F624" s="675"/>
      <c r="J624" s="688"/>
    </row>
    <row r="625" spans="1:10" s="676" customFormat="1" ht="21">
      <c r="A625" s="505"/>
      <c r="B625" s="675"/>
      <c r="C625" s="675"/>
      <c r="D625" s="675"/>
      <c r="E625" s="675"/>
      <c r="F625" s="675"/>
      <c r="J625" s="688"/>
    </row>
    <row r="626" spans="1:10" s="676" customFormat="1" ht="21">
      <c r="A626" s="505"/>
      <c r="B626" s="675"/>
      <c r="C626" s="675"/>
      <c r="D626" s="675"/>
      <c r="E626" s="675"/>
      <c r="F626" s="675"/>
      <c r="J626" s="688"/>
    </row>
    <row r="627" spans="1:10" s="676" customFormat="1" ht="21">
      <c r="A627" s="505"/>
      <c r="B627" s="675"/>
      <c r="C627" s="675"/>
      <c r="D627" s="675"/>
      <c r="E627" s="675"/>
      <c r="F627" s="675"/>
      <c r="J627" s="688"/>
    </row>
    <row r="628" spans="1:10" s="676" customFormat="1" ht="21">
      <c r="A628" s="505"/>
      <c r="B628" s="675"/>
      <c r="C628" s="675"/>
      <c r="D628" s="675"/>
      <c r="E628" s="675"/>
      <c r="F628" s="675"/>
      <c r="J628" s="688"/>
    </row>
    <row r="629" spans="1:10" s="676" customFormat="1" ht="21">
      <c r="A629" s="505"/>
      <c r="B629" s="675"/>
      <c r="C629" s="675"/>
      <c r="D629" s="675"/>
      <c r="E629" s="675"/>
      <c r="F629" s="675"/>
      <c r="J629" s="688"/>
    </row>
    <row r="630" spans="1:10" s="676" customFormat="1" ht="21">
      <c r="A630" s="505"/>
      <c r="B630" s="675"/>
      <c r="C630" s="675"/>
      <c r="D630" s="675"/>
      <c r="E630" s="675"/>
      <c r="F630" s="675"/>
      <c r="J630" s="688"/>
    </row>
    <row r="631" spans="1:10" s="676" customFormat="1" ht="21">
      <c r="A631" s="505"/>
      <c r="B631" s="675"/>
      <c r="C631" s="675"/>
      <c r="D631" s="675"/>
      <c r="E631" s="675"/>
      <c r="F631" s="675"/>
      <c r="J631" s="688"/>
    </row>
    <row r="632" spans="1:10" s="676" customFormat="1" ht="21">
      <c r="A632" s="505"/>
      <c r="B632" s="675"/>
      <c r="C632" s="675"/>
      <c r="D632" s="675"/>
      <c r="E632" s="675"/>
      <c r="F632" s="675"/>
      <c r="J632" s="688"/>
    </row>
    <row r="633" spans="1:10" s="676" customFormat="1" ht="21">
      <c r="A633" s="505"/>
      <c r="B633" s="675"/>
      <c r="C633" s="675"/>
      <c r="D633" s="675"/>
      <c r="E633" s="675"/>
      <c r="F633" s="675"/>
      <c r="J633" s="688"/>
    </row>
    <row r="634" spans="1:10" s="676" customFormat="1" ht="21">
      <c r="A634" s="505"/>
      <c r="B634" s="675"/>
      <c r="C634" s="675"/>
      <c r="D634" s="675"/>
      <c r="E634" s="675"/>
      <c r="F634" s="675"/>
      <c r="J634" s="688"/>
    </row>
    <row r="635" spans="1:10" s="676" customFormat="1" ht="27" customHeight="1">
      <c r="A635" s="505"/>
      <c r="B635" s="675"/>
      <c r="C635" s="675"/>
      <c r="D635" s="675"/>
      <c r="E635" s="675"/>
      <c r="F635" s="675"/>
      <c r="J635" s="688"/>
    </row>
    <row r="636" spans="1:10" s="676" customFormat="1" ht="21">
      <c r="A636" s="505"/>
      <c r="B636" s="675"/>
      <c r="C636" s="675"/>
      <c r="D636" s="675"/>
      <c r="E636" s="675"/>
      <c r="F636" s="675"/>
      <c r="J636" s="688"/>
    </row>
    <row r="637" spans="1:10" s="676" customFormat="1" ht="21">
      <c r="A637" s="505"/>
      <c r="B637" s="675"/>
      <c r="C637" s="675"/>
      <c r="D637" s="675"/>
      <c r="E637" s="675"/>
      <c r="F637" s="675"/>
      <c r="J637" s="688"/>
    </row>
    <row r="638" spans="1:10" s="676" customFormat="1" ht="21">
      <c r="A638" s="505"/>
      <c r="B638" s="675"/>
      <c r="C638" s="675"/>
      <c r="D638" s="675"/>
      <c r="E638" s="675"/>
      <c r="F638" s="675"/>
      <c r="J638" s="688"/>
    </row>
    <row r="639" spans="1:10" s="676" customFormat="1" ht="21">
      <c r="A639" s="505"/>
      <c r="B639" s="675"/>
      <c r="C639" s="675"/>
      <c r="D639" s="675"/>
      <c r="E639" s="675"/>
      <c r="F639" s="675"/>
      <c r="J639" s="688"/>
    </row>
    <row r="640" spans="1:10" s="676" customFormat="1" ht="21">
      <c r="A640" s="505"/>
      <c r="B640" s="675"/>
      <c r="C640" s="675"/>
      <c r="D640" s="675"/>
      <c r="E640" s="675"/>
      <c r="F640" s="675"/>
      <c r="J640" s="688"/>
    </row>
    <row r="641" spans="1:10" s="676" customFormat="1" ht="21">
      <c r="A641" s="505"/>
      <c r="B641" s="675"/>
      <c r="C641" s="675"/>
      <c r="D641" s="675"/>
      <c r="E641" s="675"/>
      <c r="F641" s="675"/>
      <c r="J641" s="688"/>
    </row>
    <row r="642" spans="1:10" s="676" customFormat="1" ht="21">
      <c r="A642" s="505"/>
      <c r="B642" s="675"/>
      <c r="C642" s="675"/>
      <c r="D642" s="675"/>
      <c r="E642" s="675"/>
      <c r="F642" s="675"/>
      <c r="J642" s="688"/>
    </row>
    <row r="643" spans="1:10" s="676" customFormat="1" ht="21">
      <c r="A643" s="505"/>
      <c r="B643" s="675"/>
      <c r="C643" s="675"/>
      <c r="D643" s="675"/>
      <c r="E643" s="675"/>
      <c r="F643" s="675"/>
      <c r="J643" s="688"/>
    </row>
    <row r="644" spans="1:10" s="676" customFormat="1" ht="21">
      <c r="A644" s="505"/>
      <c r="B644" s="675"/>
      <c r="C644" s="675"/>
      <c r="D644" s="675"/>
      <c r="E644" s="675"/>
      <c r="F644" s="675"/>
      <c r="J644" s="688"/>
    </row>
    <row r="645" spans="1:10" s="676" customFormat="1" ht="21">
      <c r="A645" s="505"/>
      <c r="B645" s="675"/>
      <c r="C645" s="675"/>
      <c r="D645" s="675"/>
      <c r="E645" s="675"/>
      <c r="F645" s="675"/>
      <c r="J645" s="688"/>
    </row>
    <row r="646" spans="1:10" s="676" customFormat="1" ht="21">
      <c r="A646" s="505"/>
      <c r="B646" s="675"/>
      <c r="C646" s="675"/>
      <c r="D646" s="675"/>
      <c r="E646" s="675"/>
      <c r="F646" s="675"/>
      <c r="J646" s="688"/>
    </row>
    <row r="647" spans="1:10" s="676" customFormat="1" ht="21">
      <c r="A647" s="505"/>
      <c r="B647" s="675"/>
      <c r="C647" s="675"/>
      <c r="D647" s="675"/>
      <c r="E647" s="675"/>
      <c r="F647" s="675"/>
      <c r="J647" s="688"/>
    </row>
    <row r="648" spans="1:10" s="676" customFormat="1" ht="21">
      <c r="A648" s="505"/>
      <c r="B648" s="675"/>
      <c r="C648" s="675"/>
      <c r="D648" s="675"/>
      <c r="E648" s="675"/>
      <c r="F648" s="675"/>
      <c r="J648" s="688"/>
    </row>
    <row r="649" spans="1:10" s="676" customFormat="1" ht="21">
      <c r="A649" s="505"/>
      <c r="B649" s="675"/>
      <c r="C649" s="675"/>
      <c r="D649" s="675"/>
      <c r="E649" s="675"/>
      <c r="F649" s="675"/>
      <c r="J649" s="688"/>
    </row>
    <row r="650" spans="1:10" s="676" customFormat="1" ht="21">
      <c r="A650" s="505"/>
      <c r="B650" s="675"/>
      <c r="C650" s="675"/>
      <c r="D650" s="675"/>
      <c r="E650" s="675"/>
      <c r="F650" s="675"/>
      <c r="J650" s="688"/>
    </row>
    <row r="651" spans="1:10" s="676" customFormat="1" ht="21">
      <c r="A651" s="505"/>
      <c r="B651" s="675"/>
      <c r="C651" s="675"/>
      <c r="D651" s="675"/>
      <c r="E651" s="675"/>
      <c r="F651" s="675"/>
      <c r="J651" s="688"/>
    </row>
    <row r="652" spans="1:10" s="676" customFormat="1" ht="21">
      <c r="A652" s="505"/>
      <c r="B652" s="675"/>
      <c r="C652" s="675"/>
      <c r="D652" s="675"/>
      <c r="E652" s="675"/>
      <c r="F652" s="675"/>
      <c r="J652" s="688"/>
    </row>
    <row r="653" spans="1:10" s="676" customFormat="1" ht="21">
      <c r="A653" s="505"/>
      <c r="B653" s="675"/>
      <c r="C653" s="675"/>
      <c r="D653" s="675"/>
      <c r="E653" s="675"/>
      <c r="F653" s="675"/>
      <c r="J653" s="688"/>
    </row>
    <row r="654" spans="1:10" s="676" customFormat="1" ht="21">
      <c r="A654" s="505"/>
      <c r="B654" s="675"/>
      <c r="C654" s="675"/>
      <c r="D654" s="675"/>
      <c r="E654" s="675"/>
      <c r="F654" s="675"/>
      <c r="J654" s="688"/>
    </row>
    <row r="655" spans="1:10" s="676" customFormat="1" ht="21">
      <c r="A655" s="505"/>
      <c r="B655" s="675"/>
      <c r="C655" s="675"/>
      <c r="D655" s="675"/>
      <c r="E655" s="675"/>
      <c r="F655" s="675"/>
      <c r="J655" s="688"/>
    </row>
    <row r="656" spans="1:10" s="676" customFormat="1" ht="21">
      <c r="A656" s="505"/>
      <c r="B656" s="675"/>
      <c r="C656" s="675"/>
      <c r="D656" s="675"/>
      <c r="E656" s="675"/>
      <c r="F656" s="675"/>
      <c r="J656" s="688"/>
    </row>
    <row r="657" spans="1:10" s="676" customFormat="1" ht="21">
      <c r="A657" s="505"/>
      <c r="B657" s="675"/>
      <c r="C657" s="675"/>
      <c r="D657" s="675"/>
      <c r="E657" s="675"/>
      <c r="F657" s="675"/>
      <c r="J657" s="688"/>
    </row>
    <row r="658" spans="1:10" s="676" customFormat="1" ht="21">
      <c r="A658" s="505"/>
      <c r="B658" s="675"/>
      <c r="C658" s="675"/>
      <c r="D658" s="675"/>
      <c r="E658" s="675"/>
      <c r="F658" s="675"/>
      <c r="J658" s="688"/>
    </row>
    <row r="659" spans="1:10" s="676" customFormat="1" ht="21">
      <c r="A659" s="505"/>
      <c r="B659" s="675"/>
      <c r="C659" s="675"/>
      <c r="D659" s="675"/>
      <c r="E659" s="675"/>
      <c r="F659" s="675"/>
      <c r="J659" s="688"/>
    </row>
    <row r="660" spans="1:10" s="676" customFormat="1" ht="21">
      <c r="A660" s="505"/>
      <c r="B660" s="675"/>
      <c r="C660" s="675"/>
      <c r="D660" s="675"/>
      <c r="E660" s="675"/>
      <c r="F660" s="675"/>
      <c r="J660" s="688"/>
    </row>
    <row r="661" spans="1:10" s="676" customFormat="1" ht="21">
      <c r="A661" s="505"/>
      <c r="B661" s="675"/>
      <c r="C661" s="675"/>
      <c r="D661" s="675"/>
      <c r="E661" s="675"/>
      <c r="F661" s="675"/>
      <c r="J661" s="688"/>
    </row>
    <row r="662" spans="1:10" s="676" customFormat="1" ht="21">
      <c r="A662" s="505"/>
      <c r="B662" s="675"/>
      <c r="C662" s="675"/>
      <c r="D662" s="675"/>
      <c r="E662" s="675"/>
      <c r="F662" s="675"/>
      <c r="J662" s="688"/>
    </row>
    <row r="663" spans="1:10" s="676" customFormat="1" ht="21">
      <c r="A663" s="505"/>
      <c r="B663" s="675"/>
      <c r="C663" s="675"/>
      <c r="D663" s="675"/>
      <c r="E663" s="675"/>
      <c r="F663" s="675"/>
      <c r="J663" s="688"/>
    </row>
    <row r="664" spans="1:10" s="676" customFormat="1" ht="21">
      <c r="A664" s="505"/>
      <c r="B664" s="675"/>
      <c r="C664" s="675"/>
      <c r="D664" s="675"/>
      <c r="E664" s="675"/>
      <c r="F664" s="675"/>
      <c r="J664" s="688"/>
    </row>
    <row r="665" spans="1:10" s="676" customFormat="1" ht="21">
      <c r="A665" s="505"/>
      <c r="B665" s="675"/>
      <c r="C665" s="675"/>
      <c r="D665" s="675"/>
      <c r="E665" s="675"/>
      <c r="F665" s="675"/>
      <c r="J665" s="688"/>
    </row>
    <row r="666" spans="1:10" s="676" customFormat="1" ht="21">
      <c r="A666" s="505"/>
      <c r="B666" s="675"/>
      <c r="C666" s="675"/>
      <c r="D666" s="675"/>
      <c r="E666" s="675"/>
      <c r="F666" s="675"/>
      <c r="J666" s="688"/>
    </row>
    <row r="667" spans="1:10" s="676" customFormat="1" ht="21">
      <c r="A667" s="505"/>
      <c r="B667" s="675"/>
      <c r="C667" s="675"/>
      <c r="D667" s="675"/>
      <c r="E667" s="675"/>
      <c r="F667" s="675"/>
      <c r="J667" s="688"/>
    </row>
    <row r="668" spans="1:10" s="676" customFormat="1" ht="21">
      <c r="A668" s="505"/>
      <c r="B668" s="675"/>
      <c r="C668" s="675"/>
      <c r="D668" s="675"/>
      <c r="E668" s="675"/>
      <c r="F668" s="675"/>
      <c r="J668" s="688"/>
    </row>
    <row r="669" spans="1:10" s="676" customFormat="1" ht="21">
      <c r="A669" s="505"/>
      <c r="B669" s="675"/>
      <c r="C669" s="675"/>
      <c r="D669" s="675"/>
      <c r="E669" s="675"/>
      <c r="F669" s="675"/>
      <c r="J669" s="688"/>
    </row>
    <row r="670" spans="1:10" s="676" customFormat="1" ht="21">
      <c r="A670" s="505"/>
      <c r="B670" s="675"/>
      <c r="C670" s="675"/>
      <c r="D670" s="675"/>
      <c r="E670" s="675"/>
      <c r="F670" s="675"/>
      <c r="J670" s="688"/>
    </row>
    <row r="671" spans="1:10" s="676" customFormat="1" ht="21">
      <c r="A671" s="505"/>
      <c r="B671" s="675"/>
      <c r="C671" s="675"/>
      <c r="D671" s="675"/>
      <c r="E671" s="675"/>
      <c r="F671" s="675"/>
      <c r="J671" s="688"/>
    </row>
    <row r="672" spans="1:10" s="676" customFormat="1" ht="21">
      <c r="A672" s="505"/>
      <c r="B672" s="675"/>
      <c r="C672" s="675"/>
      <c r="D672" s="675"/>
      <c r="E672" s="675"/>
      <c r="F672" s="675"/>
      <c r="J672" s="688"/>
    </row>
    <row r="673" spans="1:10" s="676" customFormat="1" ht="21">
      <c r="A673" s="505"/>
      <c r="B673" s="675"/>
      <c r="C673" s="675"/>
      <c r="D673" s="675"/>
      <c r="E673" s="675"/>
      <c r="F673" s="675"/>
      <c r="J673" s="688"/>
    </row>
    <row r="674" spans="1:10" s="676" customFormat="1" ht="21">
      <c r="A674" s="505"/>
      <c r="B674" s="675"/>
      <c r="C674" s="675"/>
      <c r="D674" s="675"/>
      <c r="E674" s="675"/>
      <c r="F674" s="675"/>
      <c r="J674" s="688"/>
    </row>
    <row r="675" spans="1:10" s="676" customFormat="1" ht="21">
      <c r="A675" s="505"/>
      <c r="B675" s="675"/>
      <c r="C675" s="675"/>
      <c r="D675" s="675"/>
      <c r="E675" s="675"/>
      <c r="F675" s="675"/>
      <c r="J675" s="688"/>
    </row>
    <row r="676" spans="1:10" s="676" customFormat="1" ht="21">
      <c r="A676" s="505"/>
      <c r="B676" s="675"/>
      <c r="C676" s="675"/>
      <c r="D676" s="675"/>
      <c r="E676" s="675"/>
      <c r="F676" s="675"/>
      <c r="J676" s="688"/>
    </row>
    <row r="677" spans="1:10" s="676" customFormat="1" ht="21">
      <c r="A677" s="505"/>
      <c r="B677" s="675"/>
      <c r="C677" s="675"/>
      <c r="D677" s="675"/>
      <c r="E677" s="675"/>
      <c r="F677" s="675"/>
      <c r="J677" s="688"/>
    </row>
    <row r="678" spans="1:10" s="676" customFormat="1" ht="21">
      <c r="A678" s="505"/>
      <c r="B678" s="675"/>
      <c r="C678" s="675"/>
      <c r="D678" s="675"/>
      <c r="E678" s="675"/>
      <c r="F678" s="675"/>
      <c r="J678" s="688"/>
    </row>
    <row r="679" spans="1:10" s="676" customFormat="1" ht="21">
      <c r="A679" s="505"/>
      <c r="B679" s="675"/>
      <c r="C679" s="675"/>
      <c r="D679" s="675"/>
      <c r="E679" s="675"/>
      <c r="F679" s="675"/>
      <c r="J679" s="688"/>
    </row>
    <row r="680" spans="1:10" s="676" customFormat="1" ht="21">
      <c r="A680" s="505"/>
      <c r="B680" s="675"/>
      <c r="C680" s="675"/>
      <c r="D680" s="675"/>
      <c r="E680" s="675"/>
      <c r="F680" s="675"/>
      <c r="J680" s="688"/>
    </row>
    <row r="681" spans="1:10" s="676" customFormat="1" ht="21">
      <c r="A681" s="505"/>
      <c r="B681" s="675"/>
      <c r="C681" s="675"/>
      <c r="D681" s="675"/>
      <c r="E681" s="675"/>
      <c r="F681" s="675"/>
      <c r="J681" s="688"/>
    </row>
    <row r="682" spans="1:10" s="676" customFormat="1" ht="21">
      <c r="A682" s="505"/>
      <c r="B682" s="675"/>
      <c r="C682" s="675"/>
      <c r="D682" s="675"/>
      <c r="E682" s="675"/>
      <c r="F682" s="675"/>
      <c r="J682" s="688"/>
    </row>
    <row r="683" spans="1:10" s="676" customFormat="1" ht="21">
      <c r="A683" s="505"/>
      <c r="B683" s="675"/>
      <c r="C683" s="675"/>
      <c r="D683" s="675"/>
      <c r="E683" s="675"/>
      <c r="F683" s="675"/>
      <c r="J683" s="688"/>
    </row>
    <row r="684" spans="1:10" s="676" customFormat="1" ht="21">
      <c r="A684" s="505"/>
      <c r="B684" s="675"/>
      <c r="C684" s="675"/>
      <c r="D684" s="675"/>
      <c r="E684" s="675"/>
      <c r="F684" s="675"/>
      <c r="J684" s="688"/>
    </row>
    <row r="685" spans="1:10" s="676" customFormat="1" ht="21">
      <c r="A685" s="505"/>
      <c r="B685" s="675"/>
      <c r="C685" s="675"/>
      <c r="D685" s="675"/>
      <c r="E685" s="675"/>
      <c r="F685" s="675"/>
      <c r="J685" s="688"/>
    </row>
    <row r="686" spans="1:10" s="676" customFormat="1" ht="21">
      <c r="A686" s="505"/>
      <c r="B686" s="675"/>
      <c r="C686" s="675"/>
      <c r="D686" s="675"/>
      <c r="E686" s="675"/>
      <c r="F686" s="675"/>
      <c r="J686" s="688"/>
    </row>
    <row r="687" spans="1:10" s="676" customFormat="1" ht="21">
      <c r="A687" s="505"/>
      <c r="B687" s="675"/>
      <c r="C687" s="675"/>
      <c r="D687" s="675"/>
      <c r="E687" s="675"/>
      <c r="F687" s="675"/>
      <c r="J687" s="688"/>
    </row>
    <row r="688" spans="1:10" s="676" customFormat="1" ht="21">
      <c r="A688" s="505"/>
      <c r="B688" s="675"/>
      <c r="C688" s="675"/>
      <c r="D688" s="675"/>
      <c r="E688" s="675"/>
      <c r="F688" s="675"/>
      <c r="J688" s="688"/>
    </row>
    <row r="689" spans="1:10" s="676" customFormat="1" ht="21">
      <c r="A689" s="505"/>
      <c r="B689" s="675"/>
      <c r="C689" s="675"/>
      <c r="D689" s="675"/>
      <c r="E689" s="675"/>
      <c r="F689" s="675"/>
      <c r="J689" s="688"/>
    </row>
    <row r="690" spans="1:10" s="676" customFormat="1" ht="21">
      <c r="A690" s="505"/>
      <c r="B690" s="675"/>
      <c r="C690" s="675"/>
      <c r="D690" s="675"/>
      <c r="E690" s="675"/>
      <c r="F690" s="675"/>
      <c r="J690" s="688"/>
    </row>
    <row r="691" spans="1:10" s="676" customFormat="1" ht="21">
      <c r="A691" s="505"/>
      <c r="B691" s="675"/>
      <c r="C691" s="675"/>
      <c r="D691" s="675"/>
      <c r="E691" s="675"/>
      <c r="F691" s="675"/>
      <c r="J691" s="688"/>
    </row>
    <row r="692" spans="1:10" s="676" customFormat="1" ht="21">
      <c r="A692" s="505"/>
      <c r="B692" s="675"/>
      <c r="C692" s="675"/>
      <c r="D692" s="675"/>
      <c r="E692" s="675"/>
      <c r="F692" s="675"/>
      <c r="J692" s="688"/>
    </row>
    <row r="693" spans="1:10" s="676" customFormat="1" ht="21">
      <c r="A693" s="505"/>
      <c r="B693" s="675"/>
      <c r="C693" s="675"/>
      <c r="D693" s="675"/>
      <c r="E693" s="675"/>
      <c r="F693" s="675"/>
      <c r="J693" s="688"/>
    </row>
    <row r="694" spans="1:10" s="676" customFormat="1" ht="21">
      <c r="A694" s="505"/>
      <c r="B694" s="675"/>
      <c r="C694" s="675"/>
      <c r="D694" s="675"/>
      <c r="E694" s="675"/>
      <c r="F694" s="675"/>
      <c r="J694" s="688"/>
    </row>
    <row r="695" spans="1:10" s="676" customFormat="1" ht="21">
      <c r="A695" s="505"/>
      <c r="B695" s="675"/>
      <c r="C695" s="675"/>
      <c r="D695" s="675"/>
      <c r="E695" s="675"/>
      <c r="F695" s="675"/>
      <c r="J695" s="688"/>
    </row>
    <row r="696" spans="1:10" s="676" customFormat="1" ht="21">
      <c r="A696" s="505"/>
      <c r="B696" s="675"/>
      <c r="C696" s="675"/>
      <c r="D696" s="675"/>
      <c r="E696" s="675"/>
      <c r="F696" s="675"/>
      <c r="J696" s="688"/>
    </row>
    <row r="697" spans="1:10" s="676" customFormat="1" ht="21">
      <c r="A697" s="505"/>
      <c r="B697" s="675"/>
      <c r="C697" s="675"/>
      <c r="D697" s="675"/>
      <c r="E697" s="675"/>
      <c r="F697" s="675"/>
      <c r="J697" s="688"/>
    </row>
    <row r="698" spans="1:10" s="676" customFormat="1" ht="21">
      <c r="A698" s="505"/>
      <c r="B698" s="675"/>
      <c r="C698" s="675"/>
      <c r="D698" s="675"/>
      <c r="E698" s="675"/>
      <c r="F698" s="675"/>
      <c r="J698" s="688"/>
    </row>
    <row r="699" spans="1:10" s="676" customFormat="1" ht="21">
      <c r="A699" s="505"/>
      <c r="B699" s="675"/>
      <c r="C699" s="675"/>
      <c r="D699" s="675"/>
      <c r="E699" s="675"/>
      <c r="F699" s="675"/>
      <c r="J699" s="688"/>
    </row>
    <row r="700" spans="1:10" s="676" customFormat="1" ht="21">
      <c r="A700" s="505"/>
      <c r="B700" s="675"/>
      <c r="C700" s="675"/>
      <c r="D700" s="675"/>
      <c r="E700" s="675"/>
      <c r="F700" s="675"/>
      <c r="J700" s="688"/>
    </row>
    <row r="701" spans="1:10" s="676" customFormat="1" ht="21">
      <c r="A701" s="505"/>
      <c r="B701" s="675"/>
      <c r="C701" s="675"/>
      <c r="D701" s="675"/>
      <c r="E701" s="675"/>
      <c r="F701" s="675"/>
      <c r="J701" s="688"/>
    </row>
    <row r="702" spans="1:10" s="676" customFormat="1" ht="21">
      <c r="A702" s="505"/>
      <c r="B702" s="675"/>
      <c r="C702" s="675"/>
      <c r="D702" s="675"/>
      <c r="E702" s="675"/>
      <c r="F702" s="675"/>
      <c r="J702" s="688"/>
    </row>
    <row r="703" spans="1:10" s="676" customFormat="1" ht="21">
      <c r="A703" s="505"/>
      <c r="B703" s="675"/>
      <c r="C703" s="675"/>
      <c r="D703" s="675"/>
      <c r="E703" s="675"/>
      <c r="F703" s="675"/>
      <c r="J703" s="688"/>
    </row>
    <row r="704" spans="1:10" s="676" customFormat="1" ht="21">
      <c r="A704" s="505"/>
      <c r="B704" s="675"/>
      <c r="C704" s="675"/>
      <c r="D704" s="675"/>
      <c r="E704" s="675"/>
      <c r="F704" s="675"/>
      <c r="J704" s="688"/>
    </row>
    <row r="705" spans="1:10" s="676" customFormat="1" ht="21">
      <c r="A705" s="505"/>
      <c r="B705" s="675"/>
      <c r="C705" s="675"/>
      <c r="D705" s="675"/>
      <c r="E705" s="675"/>
      <c r="F705" s="675"/>
      <c r="J705" s="688"/>
    </row>
    <row r="706" spans="1:10" s="676" customFormat="1" ht="21">
      <c r="A706" s="505"/>
      <c r="B706" s="675"/>
      <c r="C706" s="675"/>
      <c r="D706" s="675"/>
      <c r="E706" s="675"/>
      <c r="F706" s="675"/>
      <c r="J706" s="688"/>
    </row>
    <row r="707" spans="1:10" s="676" customFormat="1" ht="21">
      <c r="A707" s="505"/>
      <c r="B707" s="675"/>
      <c r="C707" s="675"/>
      <c r="D707" s="675"/>
      <c r="E707" s="675"/>
      <c r="F707" s="675"/>
      <c r="J707" s="688"/>
    </row>
    <row r="708" spans="1:10" s="676" customFormat="1" ht="21">
      <c r="A708" s="505"/>
      <c r="B708" s="675"/>
      <c r="C708" s="675"/>
      <c r="D708" s="675"/>
      <c r="E708" s="675"/>
      <c r="F708" s="675"/>
      <c r="J708" s="688"/>
    </row>
    <row r="709" spans="1:10" s="676" customFormat="1" ht="21">
      <c r="A709" s="505"/>
      <c r="B709" s="675"/>
      <c r="C709" s="675"/>
      <c r="D709" s="675"/>
      <c r="E709" s="675"/>
      <c r="F709" s="675"/>
      <c r="J709" s="688"/>
    </row>
    <row r="710" spans="1:10" s="676" customFormat="1" ht="21">
      <c r="A710" s="505"/>
      <c r="B710" s="675"/>
      <c r="C710" s="675"/>
      <c r="D710" s="675"/>
      <c r="E710" s="675"/>
      <c r="F710" s="675"/>
      <c r="J710" s="688"/>
    </row>
    <row r="711" spans="1:10" s="676" customFormat="1" ht="21">
      <c r="A711" s="505"/>
      <c r="B711" s="675"/>
      <c r="C711" s="675"/>
      <c r="D711" s="675"/>
      <c r="E711" s="675"/>
      <c r="F711" s="675"/>
      <c r="J711" s="688"/>
    </row>
    <row r="712" spans="1:10" s="676" customFormat="1" ht="21">
      <c r="A712" s="505"/>
      <c r="B712" s="675"/>
      <c r="C712" s="675"/>
      <c r="D712" s="675"/>
      <c r="E712" s="675"/>
      <c r="F712" s="675"/>
      <c r="J712" s="688"/>
    </row>
    <row r="713" spans="1:10" s="676" customFormat="1" ht="21">
      <c r="A713" s="505"/>
      <c r="B713" s="675"/>
      <c r="C713" s="675"/>
      <c r="D713" s="675"/>
      <c r="E713" s="675"/>
      <c r="F713" s="675"/>
      <c r="J713" s="688"/>
    </row>
    <row r="714" spans="1:10" s="676" customFormat="1" ht="21">
      <c r="A714" s="505"/>
      <c r="B714" s="675"/>
      <c r="C714" s="675"/>
      <c r="D714" s="675"/>
      <c r="E714" s="675"/>
      <c r="F714" s="675"/>
      <c r="J714" s="688"/>
    </row>
    <row r="715" spans="1:10" s="676" customFormat="1" ht="21">
      <c r="A715" s="505"/>
      <c r="B715" s="675"/>
      <c r="C715" s="675"/>
      <c r="D715" s="675"/>
      <c r="E715" s="675"/>
      <c r="F715" s="675"/>
      <c r="J715" s="688"/>
    </row>
    <row r="716" spans="1:10" s="676" customFormat="1" ht="21">
      <c r="A716" s="505"/>
      <c r="B716" s="675"/>
      <c r="C716" s="675"/>
      <c r="D716" s="675"/>
      <c r="E716" s="675"/>
      <c r="F716" s="675"/>
      <c r="J716" s="688"/>
    </row>
    <row r="717" spans="1:10" s="676" customFormat="1" ht="21">
      <c r="A717" s="505"/>
      <c r="B717" s="675"/>
      <c r="C717" s="675"/>
      <c r="D717" s="675"/>
      <c r="E717" s="675"/>
      <c r="F717" s="675"/>
      <c r="J717" s="688"/>
    </row>
    <row r="718" spans="1:10" s="676" customFormat="1" ht="21">
      <c r="A718" s="505"/>
      <c r="B718" s="675"/>
      <c r="C718" s="675"/>
      <c r="D718" s="675"/>
      <c r="E718" s="675"/>
      <c r="F718" s="675"/>
      <c r="J718" s="688"/>
    </row>
    <row r="719" spans="1:10" s="676" customFormat="1" ht="21">
      <c r="A719" s="505"/>
      <c r="B719" s="675"/>
      <c r="C719" s="675"/>
      <c r="D719" s="675"/>
      <c r="E719" s="675"/>
      <c r="F719" s="675"/>
      <c r="J719" s="688"/>
    </row>
    <row r="720" spans="1:10" s="676" customFormat="1" ht="21">
      <c r="A720" s="505"/>
      <c r="B720" s="675"/>
      <c r="C720" s="675"/>
      <c r="D720" s="675"/>
      <c r="E720" s="675"/>
      <c r="F720" s="675"/>
      <c r="J720" s="688"/>
    </row>
    <row r="721" spans="1:10" s="676" customFormat="1" ht="21">
      <c r="A721" s="505"/>
      <c r="B721" s="675"/>
      <c r="C721" s="675"/>
      <c r="D721" s="675"/>
      <c r="E721" s="675"/>
      <c r="F721" s="675"/>
      <c r="J721" s="688"/>
    </row>
    <row r="722" spans="1:10" s="676" customFormat="1" ht="21">
      <c r="A722" s="505"/>
      <c r="B722" s="675"/>
      <c r="C722" s="675"/>
      <c r="D722" s="675"/>
      <c r="E722" s="675"/>
      <c r="F722" s="675"/>
      <c r="J722" s="688"/>
    </row>
    <row r="723" spans="1:10" s="676" customFormat="1" ht="21">
      <c r="A723" s="505"/>
      <c r="B723" s="675"/>
      <c r="C723" s="675"/>
      <c r="D723" s="675"/>
      <c r="E723" s="675"/>
      <c r="F723" s="675"/>
      <c r="J723" s="688"/>
    </row>
    <row r="724" spans="1:10" s="676" customFormat="1" ht="21">
      <c r="A724" s="505"/>
      <c r="B724" s="675"/>
      <c r="C724" s="675"/>
      <c r="D724" s="675"/>
      <c r="E724" s="675"/>
      <c r="F724" s="675"/>
      <c r="J724" s="688"/>
    </row>
    <row r="725" spans="1:10" s="676" customFormat="1" ht="21">
      <c r="A725" s="505"/>
      <c r="B725" s="675"/>
      <c r="C725" s="675"/>
      <c r="D725" s="675"/>
      <c r="E725" s="675"/>
      <c r="F725" s="675"/>
      <c r="J725" s="688"/>
    </row>
    <row r="726" spans="1:10" s="676" customFormat="1" ht="21">
      <c r="A726" s="505"/>
      <c r="B726" s="675"/>
      <c r="C726" s="675"/>
      <c r="D726" s="675"/>
      <c r="E726" s="675"/>
      <c r="F726" s="675"/>
      <c r="J726" s="688"/>
    </row>
    <row r="727" spans="1:10" s="676" customFormat="1" ht="21">
      <c r="A727" s="505"/>
      <c r="B727" s="675"/>
      <c r="C727" s="675"/>
      <c r="D727" s="675"/>
      <c r="E727" s="675"/>
      <c r="F727" s="675"/>
      <c r="J727" s="688"/>
    </row>
    <row r="728" spans="1:10" s="676" customFormat="1" ht="21">
      <c r="A728" s="505"/>
      <c r="B728" s="675"/>
      <c r="C728" s="675"/>
      <c r="D728" s="675"/>
      <c r="E728" s="675"/>
      <c r="F728" s="675"/>
      <c r="J728" s="688"/>
    </row>
    <row r="729" spans="1:10" s="676" customFormat="1" ht="21">
      <c r="A729" s="505"/>
      <c r="B729" s="675"/>
      <c r="C729" s="675"/>
      <c r="D729" s="675"/>
      <c r="E729" s="675"/>
      <c r="F729" s="675"/>
      <c r="J729" s="688"/>
    </row>
    <row r="730" spans="1:10" s="676" customFormat="1" ht="21">
      <c r="A730" s="505"/>
      <c r="B730" s="675"/>
      <c r="C730" s="675"/>
      <c r="D730" s="675"/>
      <c r="E730" s="675"/>
      <c r="F730" s="675"/>
      <c r="J730" s="688"/>
    </row>
    <row r="731" spans="1:10" s="676" customFormat="1" ht="21">
      <c r="A731" s="505"/>
      <c r="B731" s="675"/>
      <c r="C731" s="675"/>
      <c r="D731" s="675"/>
      <c r="E731" s="675"/>
      <c r="F731" s="675"/>
      <c r="J731" s="688"/>
    </row>
    <row r="732" spans="1:10" s="676" customFormat="1" ht="21">
      <c r="A732" s="505"/>
      <c r="B732" s="675"/>
      <c r="C732" s="675"/>
      <c r="D732" s="675"/>
      <c r="E732" s="675"/>
      <c r="F732" s="675"/>
      <c r="J732" s="688"/>
    </row>
    <row r="733" spans="1:10" s="676" customFormat="1" ht="21">
      <c r="A733" s="505"/>
      <c r="B733" s="675"/>
      <c r="C733" s="675"/>
      <c r="D733" s="675"/>
      <c r="E733" s="675"/>
      <c r="F733" s="675"/>
      <c r="J733" s="688"/>
    </row>
    <row r="734" spans="1:10" s="676" customFormat="1" ht="21">
      <c r="A734" s="505"/>
      <c r="B734" s="675"/>
      <c r="C734" s="675"/>
      <c r="D734" s="675"/>
      <c r="E734" s="675"/>
      <c r="F734" s="675"/>
      <c r="J734" s="688"/>
    </row>
    <row r="735" spans="1:10" s="676" customFormat="1" ht="38.25" customHeight="1">
      <c r="A735" s="505"/>
      <c r="B735" s="675"/>
      <c r="C735" s="675"/>
      <c r="D735" s="675"/>
      <c r="E735" s="675"/>
      <c r="F735" s="675"/>
      <c r="J735" s="688"/>
    </row>
    <row r="736" spans="1:10" s="676" customFormat="1" ht="21">
      <c r="A736" s="505"/>
      <c r="B736" s="675"/>
      <c r="C736" s="675"/>
      <c r="D736" s="675"/>
      <c r="E736" s="675"/>
      <c r="F736" s="675"/>
      <c r="J736" s="688"/>
    </row>
    <row r="737" spans="2:8" ht="21">
      <c r="B737" s="675"/>
      <c r="C737" s="675"/>
      <c r="D737" s="675"/>
      <c r="E737" s="675"/>
      <c r="F737" s="675"/>
      <c r="G737" s="521">
        <f>(IF(E696&lt;&gt;0,$G$2,IF(F696&lt;&gt;0,$G$2,"")))</f>
      </c>
      <c r="H737" s="521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6:D46"/>
    <mergeCell ref="B52:D5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B54:D54"/>
    <mergeCell ref="B57:D57"/>
    <mergeCell ref="C61:D61"/>
    <mergeCell ref="K61:K63"/>
    <mergeCell ref="L61:L63"/>
    <mergeCell ref="M61:M63"/>
    <mergeCell ref="C64:D64"/>
    <mergeCell ref="C65:D65"/>
    <mergeCell ref="C66:D66"/>
    <mergeCell ref="C67:D67"/>
    <mergeCell ref="N61:N63"/>
    <mergeCell ref="C62:D62"/>
    <mergeCell ref="C63:D63"/>
    <mergeCell ref="C83:D83"/>
    <mergeCell ref="C84:D84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8:D78"/>
    <mergeCell ref="C79:D79"/>
    <mergeCell ref="C80:D80"/>
    <mergeCell ref="C81:D81"/>
    <mergeCell ref="C82:D82"/>
    <mergeCell ref="C107:D107"/>
    <mergeCell ref="C108:D108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06:D106"/>
    <mergeCell ref="C124:D124"/>
    <mergeCell ref="C125:D125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3:D123"/>
    <mergeCell ref="B159:D159"/>
    <mergeCell ref="C167:D167"/>
    <mergeCell ref="C126:D126"/>
    <mergeCell ref="C127:D127"/>
    <mergeCell ref="C128:D128"/>
    <mergeCell ref="C129:D129"/>
    <mergeCell ref="C130:D130"/>
    <mergeCell ref="C172:D172"/>
    <mergeCell ref="C131:D131"/>
    <mergeCell ref="C132:D132"/>
    <mergeCell ref="C133:D133"/>
    <mergeCell ref="C134:D134"/>
    <mergeCell ref="B138:D138"/>
    <mergeCell ref="B140:D140"/>
    <mergeCell ref="C179:D179"/>
    <mergeCell ref="B143:D143"/>
    <mergeCell ref="B154:D154"/>
    <mergeCell ref="B156:D156"/>
    <mergeCell ref="C182:D182"/>
    <mergeCell ref="C183:D183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80:D180"/>
    <mergeCell ref="C181:D181"/>
    <mergeCell ref="C184:D184"/>
    <mergeCell ref="C185:D185"/>
    <mergeCell ref="C186:D186"/>
    <mergeCell ref="C210:D210"/>
    <mergeCell ref="C187:D187"/>
    <mergeCell ref="B192:D192"/>
    <mergeCell ref="B194:D194"/>
    <mergeCell ref="C211:D211"/>
    <mergeCell ref="B197:D197"/>
    <mergeCell ref="C203:D203"/>
    <mergeCell ref="C204:D204"/>
    <mergeCell ref="C205:D205"/>
    <mergeCell ref="C206:D206"/>
    <mergeCell ref="C207:D207"/>
    <mergeCell ref="C208:D208"/>
    <mergeCell ref="C209:D209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55" zoomScaleNormal="75" zoomScaleSheetLayoutView="5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361" hidden="1" customWidth="1"/>
    <col min="9" max="10" width="14.125" style="366" hidden="1" customWidth="1"/>
    <col min="11" max="11" width="14.125" style="367" hidden="1" customWidth="1"/>
    <col min="12" max="12" width="14.125" style="368" hidden="1" customWidth="1"/>
    <col min="13" max="13" width="17.625" style="368" hidden="1" customWidth="1"/>
    <col min="14" max="14" width="19.125" style="368" hidden="1" customWidth="1"/>
    <col min="15" max="15" width="16.75390625" style="368" hidden="1" customWidth="1"/>
    <col min="16" max="16" width="16.75390625" style="723" hidden="1" customWidth="1"/>
    <col min="17" max="18" width="14.125" style="369" hidden="1" customWidth="1"/>
    <col min="19" max="19" width="14.125" style="370" hidden="1" customWidth="1"/>
    <col min="20" max="20" width="14.125" style="369" hidden="1" customWidth="1"/>
    <col min="21" max="21" width="14.125" style="370" hidden="1" customWidth="1"/>
    <col min="22" max="31" width="14.125" style="369" hidden="1" customWidth="1"/>
    <col min="32" max="16384" width="14.125" style="369" customWidth="1"/>
  </cols>
  <sheetData>
    <row r="1" spans="1:9" ht="45">
      <c r="A1" s="361" t="s">
        <v>99</v>
      </c>
      <c r="B1" s="361">
        <v>134</v>
      </c>
      <c r="D1" s="361">
        <v>127</v>
      </c>
      <c r="E1" s="362" t="s">
        <v>100</v>
      </c>
      <c r="F1" s="363" t="s">
        <v>101</v>
      </c>
      <c r="G1" s="364" t="s">
        <v>102</v>
      </c>
      <c r="H1" s="365" t="s">
        <v>103</v>
      </c>
      <c r="I1" s="361"/>
    </row>
    <row r="2" spans="1:9" ht="12.75">
      <c r="A2" s="361" t="s">
        <v>104</v>
      </c>
      <c r="B2" s="361" t="s">
        <v>654</v>
      </c>
      <c r="G2" s="371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372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361"/>
    </row>
    <row r="3" spans="1:9" ht="12.75">
      <c r="A3" s="361" t="s">
        <v>105</v>
      </c>
      <c r="B3" s="361" t="s">
        <v>655</v>
      </c>
      <c r="G3" s="371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372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361"/>
    </row>
    <row r="4" spans="1:9" ht="15.75">
      <c r="A4" s="361" t="s">
        <v>106</v>
      </c>
      <c r="B4" s="361" t="s">
        <v>204</v>
      </c>
      <c r="C4" s="373"/>
      <c r="G4" s="371" t="s">
        <v>107</v>
      </c>
      <c r="H4" s="372" t="s">
        <v>108</v>
      </c>
      <c r="I4" s="361"/>
    </row>
    <row r="5" spans="1:8" ht="31.5" customHeight="1">
      <c r="A5" s="361" t="s">
        <v>109</v>
      </c>
      <c r="B5" s="995" t="s">
        <v>110</v>
      </c>
      <c r="C5" s="995"/>
      <c r="D5" s="995"/>
      <c r="E5" s="995"/>
      <c r="F5" s="374" t="s">
        <v>111</v>
      </c>
      <c r="G5" s="375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375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376"/>
      <c r="B6" s="377"/>
      <c r="F6" s="376">
        <f>VALUE(MID($B2,2,3))+5</f>
        <v>772</v>
      </c>
      <c r="G6" s="361" t="str">
        <f>CONCATENATE("+e",F6)</f>
        <v>+e772</v>
      </c>
      <c r="H6" s="361" t="str">
        <f>CONCATENATE("+e",F6+D1)</f>
        <v>+e899</v>
      </c>
    </row>
    <row r="7" spans="6:8" ht="12.75">
      <c r="F7" s="361">
        <f>F6+$B$1</f>
        <v>906</v>
      </c>
      <c r="G7" s="361" t="str">
        <f>CONCATENATE("+e",F7)</f>
        <v>+e906</v>
      </c>
      <c r="H7" s="361" t="str">
        <f>CONCATENATE("+e",F7+$D$1)</f>
        <v>+e1033</v>
      </c>
    </row>
    <row r="8" spans="2:9" ht="12.75">
      <c r="B8" s="361" t="s">
        <v>653</v>
      </c>
      <c r="F8" s="361">
        <f aca="true" t="shared" si="0" ref="F8:F71">F7+$B$1</f>
        <v>1040</v>
      </c>
      <c r="G8" s="361" t="str">
        <f aca="true" t="shared" si="1" ref="G8:G71">CONCATENATE("+e",F8)</f>
        <v>+e1040</v>
      </c>
      <c r="H8" s="361" t="str">
        <f aca="true" t="shared" si="2" ref="H8:H71">CONCATENATE("+e",F8+$D$1)</f>
        <v>+e1167</v>
      </c>
      <c r="I8" s="361"/>
    </row>
    <row r="9" spans="6:9" ht="12.75">
      <c r="F9" s="361">
        <f t="shared" si="0"/>
        <v>1174</v>
      </c>
      <c r="G9" s="361" t="str">
        <f t="shared" si="1"/>
        <v>+e1174</v>
      </c>
      <c r="H9" s="361" t="str">
        <f t="shared" si="2"/>
        <v>+e1301</v>
      </c>
      <c r="I9" s="361"/>
    </row>
    <row r="10" spans="5:9" ht="12.75">
      <c r="E10" s="361">
        <v>1</v>
      </c>
      <c r="F10" s="361">
        <f t="shared" si="0"/>
        <v>1308</v>
      </c>
      <c r="G10" s="361" t="str">
        <f t="shared" si="1"/>
        <v>+e1308</v>
      </c>
      <c r="H10" s="361" t="str">
        <f t="shared" si="2"/>
        <v>+e1435</v>
      </c>
      <c r="I10" s="361"/>
    </row>
    <row r="11" spans="5:31" ht="18">
      <c r="E11" s="361">
        <v>2</v>
      </c>
      <c r="F11" s="361">
        <f t="shared" si="0"/>
        <v>1442</v>
      </c>
      <c r="G11" s="361" t="str">
        <f t="shared" si="1"/>
        <v>+e1442</v>
      </c>
      <c r="H11" s="361" t="str">
        <f t="shared" si="2"/>
        <v>+e1569</v>
      </c>
      <c r="I11" s="378"/>
      <c r="J11" s="378"/>
      <c r="K11" s="378"/>
      <c r="L11" s="379"/>
      <c r="M11" s="379"/>
      <c r="N11" s="379"/>
      <c r="O11" s="379"/>
      <c r="P11" s="724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</row>
    <row r="12" spans="5:30" ht="15">
      <c r="E12" s="361">
        <v>3</v>
      </c>
      <c r="F12" s="361">
        <f t="shared" si="0"/>
        <v>1576</v>
      </c>
      <c r="G12" s="361" t="str">
        <f t="shared" si="1"/>
        <v>+e1576</v>
      </c>
      <c r="H12" s="361" t="str">
        <f t="shared" si="2"/>
        <v>+e1703</v>
      </c>
      <c r="I12" s="111"/>
      <c r="J12" s="111"/>
      <c r="K12" s="112"/>
      <c r="L12" s="184"/>
      <c r="M12" s="184"/>
      <c r="N12" s="184"/>
      <c r="O12" s="184"/>
      <c r="P12" s="190"/>
      <c r="Q12" s="117">
        <f>(IF($E143&lt;&gt;0,$J$2,IF($I143&lt;&gt;0,$J$2,"")))</f>
      </c>
      <c r="R12" s="118"/>
      <c r="S12" s="184"/>
      <c r="T12" s="184"/>
      <c r="U12" s="190"/>
      <c r="V12" s="190"/>
      <c r="W12" s="190"/>
      <c r="X12" s="184"/>
      <c r="Y12" s="184"/>
      <c r="Z12" s="190"/>
      <c r="AA12" s="190"/>
      <c r="AB12" s="184"/>
      <c r="AC12" s="190"/>
      <c r="AD12" s="190"/>
    </row>
    <row r="13" spans="5:30" ht="15">
      <c r="E13" s="361">
        <v>4</v>
      </c>
      <c r="F13" s="361">
        <f t="shared" si="0"/>
        <v>1710</v>
      </c>
      <c r="G13" s="361" t="str">
        <f t="shared" si="1"/>
        <v>+e1710</v>
      </c>
      <c r="H13" s="361" t="str">
        <f t="shared" si="2"/>
        <v>+e1837</v>
      </c>
      <c r="I13" s="111"/>
      <c r="J13" s="123"/>
      <c r="K13" s="124"/>
      <c r="L13" s="184"/>
      <c r="M13" s="184"/>
      <c r="N13" s="184"/>
      <c r="O13" s="184"/>
      <c r="P13" s="190"/>
      <c r="Q13" s="117">
        <f>(IF($E143&lt;&gt;0,$J$2,IF($I143&lt;&gt;0,$J$2,"")))</f>
      </c>
      <c r="R13" s="118"/>
      <c r="S13" s="184"/>
      <c r="T13" s="184"/>
      <c r="U13" s="190"/>
      <c r="V13" s="190"/>
      <c r="W13" s="190"/>
      <c r="X13" s="184"/>
      <c r="Y13" s="184"/>
      <c r="Z13" s="190"/>
      <c r="AA13" s="190"/>
      <c r="AB13" s="184"/>
      <c r="AC13" s="190"/>
      <c r="AD13" s="190"/>
    </row>
    <row r="14" spans="5:30" ht="37.5" customHeight="1">
      <c r="E14" s="361">
        <v>5</v>
      </c>
      <c r="F14" s="361">
        <f t="shared" si="0"/>
        <v>1844</v>
      </c>
      <c r="G14" s="361" t="str">
        <f t="shared" si="1"/>
        <v>+e1844</v>
      </c>
      <c r="H14" s="361" t="str">
        <f t="shared" si="2"/>
        <v>+e1971</v>
      </c>
      <c r="I14" s="848">
        <f>$B$7</f>
        <v>0</v>
      </c>
      <c r="J14" s="849"/>
      <c r="K14" s="849"/>
      <c r="L14" s="184"/>
      <c r="M14" s="184"/>
      <c r="N14" s="184"/>
      <c r="O14" s="184"/>
      <c r="P14" s="190"/>
      <c r="Q14" s="117">
        <f>(IF($E143&lt;&gt;0,$J$2,IF($I143&lt;&gt;0,$J$2,"")))</f>
      </c>
      <c r="R14" s="118"/>
      <c r="S14" s="184"/>
      <c r="T14" s="184"/>
      <c r="U14" s="190"/>
      <c r="V14" s="190"/>
      <c r="W14" s="190"/>
      <c r="X14" s="184"/>
      <c r="Y14" s="184"/>
      <c r="Z14" s="190"/>
      <c r="AA14" s="190"/>
      <c r="AB14" s="184"/>
      <c r="AC14" s="190"/>
      <c r="AD14" s="190"/>
    </row>
    <row r="15" spans="5:30" ht="15">
      <c r="E15" s="361">
        <v>6</v>
      </c>
      <c r="F15" s="361">
        <f t="shared" si="0"/>
        <v>1978</v>
      </c>
      <c r="G15" s="361" t="str">
        <f t="shared" si="1"/>
        <v>+e1978</v>
      </c>
      <c r="H15" s="361" t="str">
        <f t="shared" si="2"/>
        <v>+e2105</v>
      </c>
      <c r="I15" s="111"/>
      <c r="J15" s="123"/>
      <c r="K15" s="124"/>
      <c r="L15" s="185" t="s">
        <v>344</v>
      </c>
      <c r="M15" s="185" t="s">
        <v>340</v>
      </c>
      <c r="N15" s="184"/>
      <c r="O15" s="184"/>
      <c r="P15" s="190"/>
      <c r="Q15" s="117">
        <f>(IF($E143&lt;&gt;0,$J$2,IF($I143&lt;&gt;0,$J$2,"")))</f>
      </c>
      <c r="R15" s="118"/>
      <c r="S15" s="184"/>
      <c r="T15" s="184"/>
      <c r="U15" s="190"/>
      <c r="V15" s="190"/>
      <c r="W15" s="190"/>
      <c r="X15" s="184"/>
      <c r="Y15" s="184"/>
      <c r="Z15" s="190"/>
      <c r="AA15" s="190"/>
      <c r="AB15" s="184"/>
      <c r="AC15" s="190"/>
      <c r="AD15" s="190"/>
    </row>
    <row r="16" spans="5:30" ht="18.75" customHeight="1">
      <c r="E16" s="361">
        <v>7</v>
      </c>
      <c r="F16" s="361">
        <f t="shared" si="0"/>
        <v>2112</v>
      </c>
      <c r="G16" s="361" t="str">
        <f t="shared" si="1"/>
        <v>+e2112</v>
      </c>
      <c r="H16" s="361" t="str">
        <f t="shared" si="2"/>
        <v>+e2239</v>
      </c>
      <c r="I16" s="857">
        <f>$B$9</f>
        <v>0</v>
      </c>
      <c r="J16" s="849"/>
      <c r="K16" s="849"/>
      <c r="L16" s="186">
        <f>$E$9</f>
        <v>0</v>
      </c>
      <c r="M16" s="187">
        <f>$F$9</f>
        <v>1174</v>
      </c>
      <c r="N16" s="184"/>
      <c r="O16" s="184"/>
      <c r="P16" s="190"/>
      <c r="Q16" s="117">
        <f>(IF($E143&lt;&gt;0,$J$2,IF($I143&lt;&gt;0,$J$2,"")))</f>
      </c>
      <c r="R16" s="118"/>
      <c r="S16" s="184"/>
      <c r="T16" s="184"/>
      <c r="U16" s="190"/>
      <c r="V16" s="190"/>
      <c r="W16" s="190"/>
      <c r="X16" s="184"/>
      <c r="Y16" s="184"/>
      <c r="Z16" s="190"/>
      <c r="AA16" s="190"/>
      <c r="AB16" s="184"/>
      <c r="AC16" s="190"/>
      <c r="AD16" s="190"/>
    </row>
    <row r="17" spans="5:30" ht="15">
      <c r="E17" s="361">
        <v>8</v>
      </c>
      <c r="F17" s="361">
        <f t="shared" si="0"/>
        <v>2246</v>
      </c>
      <c r="G17" s="361" t="str">
        <f t="shared" si="1"/>
        <v>+e2246</v>
      </c>
      <c r="H17" s="361" t="str">
        <f t="shared" si="2"/>
        <v>+e2373</v>
      </c>
      <c r="I17" s="126" t="s">
        <v>345</v>
      </c>
      <c r="J17" s="111"/>
      <c r="K17" s="112"/>
      <c r="L17" s="184"/>
      <c r="M17" s="188">
        <f>$F$10</f>
        <v>1308</v>
      </c>
      <c r="N17" s="184"/>
      <c r="O17" s="184"/>
      <c r="P17" s="190"/>
      <c r="Q17" s="117">
        <f>(IF($E143&lt;&gt;0,$J$2,IF($I143&lt;&gt;0,$J$2,"")))</f>
      </c>
      <c r="R17" s="118"/>
      <c r="S17" s="184"/>
      <c r="T17" s="184"/>
      <c r="U17" s="190"/>
      <c r="V17" s="190"/>
      <c r="W17" s="190"/>
      <c r="X17" s="184"/>
      <c r="Y17" s="184"/>
      <c r="Z17" s="190"/>
      <c r="AA17" s="190"/>
      <c r="AB17" s="184"/>
      <c r="AC17" s="190"/>
      <c r="AD17" s="190"/>
    </row>
    <row r="18" spans="5:30" ht="15.75" thickBot="1">
      <c r="E18" s="361">
        <v>9</v>
      </c>
      <c r="F18" s="361">
        <f t="shared" si="0"/>
        <v>2380</v>
      </c>
      <c r="G18" s="361" t="str">
        <f t="shared" si="1"/>
        <v>+e2380</v>
      </c>
      <c r="H18" s="361" t="str">
        <f t="shared" si="2"/>
        <v>+e2507</v>
      </c>
      <c r="I18" s="126"/>
      <c r="J18" s="111"/>
      <c r="K18" s="112"/>
      <c r="L18" s="189"/>
      <c r="M18" s="184"/>
      <c r="N18" s="184"/>
      <c r="O18" s="184"/>
      <c r="P18" s="190"/>
      <c r="Q18" s="117">
        <f>(IF($E143&lt;&gt;0,$J$2,IF($I143&lt;&gt;0,$J$2,"")))</f>
      </c>
      <c r="R18" s="118"/>
      <c r="S18" s="184"/>
      <c r="T18" s="184"/>
      <c r="U18" s="190"/>
      <c r="V18" s="190"/>
      <c r="W18" s="190"/>
      <c r="X18" s="184"/>
      <c r="Y18" s="184"/>
      <c r="Z18" s="190"/>
      <c r="AA18" s="190"/>
      <c r="AB18" s="184"/>
      <c r="AC18" s="190"/>
      <c r="AD18" s="190"/>
    </row>
    <row r="19" spans="5:30" ht="18.75" customHeight="1" thickBot="1" thickTop="1">
      <c r="E19" s="361">
        <v>10</v>
      </c>
      <c r="F19" s="361">
        <f t="shared" si="0"/>
        <v>2514</v>
      </c>
      <c r="G19" s="361" t="str">
        <f t="shared" si="1"/>
        <v>+e2514</v>
      </c>
      <c r="H19" s="361" t="str">
        <f t="shared" si="2"/>
        <v>+e2641</v>
      </c>
      <c r="I19" s="857">
        <f>$B$12</f>
        <v>0</v>
      </c>
      <c r="J19" s="849"/>
      <c r="K19" s="849"/>
      <c r="L19" s="184" t="s">
        <v>346</v>
      </c>
      <c r="M19" s="191">
        <f>$F$12</f>
        <v>1576</v>
      </c>
      <c r="N19" s="184"/>
      <c r="O19" s="184"/>
      <c r="P19" s="190"/>
      <c r="Q19" s="117">
        <f>(IF($E143&lt;&gt;0,$J$2,IF($I143&lt;&gt;0,$J$2,"")))</f>
      </c>
      <c r="R19" s="118"/>
      <c r="S19" s="184"/>
      <c r="T19" s="184"/>
      <c r="U19" s="190"/>
      <c r="V19" s="190"/>
      <c r="W19" s="190"/>
      <c r="X19" s="184"/>
      <c r="Y19" s="184"/>
      <c r="Z19" s="190"/>
      <c r="AA19" s="190"/>
      <c r="AB19" s="184"/>
      <c r="AC19" s="190"/>
      <c r="AD19" s="190"/>
    </row>
    <row r="20" spans="5:30" ht="15.75" thickTop="1">
      <c r="E20" s="361">
        <v>11</v>
      </c>
      <c r="F20" s="361">
        <f t="shared" si="0"/>
        <v>2648</v>
      </c>
      <c r="G20" s="361" t="str">
        <f t="shared" si="1"/>
        <v>+e2648</v>
      </c>
      <c r="H20" s="361" t="str">
        <f t="shared" si="2"/>
        <v>+e2775</v>
      </c>
      <c r="I20" s="126" t="s">
        <v>347</v>
      </c>
      <c r="J20" s="111"/>
      <c r="K20" s="112"/>
      <c r="L20" s="189" t="s">
        <v>348</v>
      </c>
      <c r="M20" s="184"/>
      <c r="N20" s="184"/>
      <c r="O20" s="184"/>
      <c r="P20" s="190"/>
      <c r="Q20" s="117">
        <f>(IF($E143&lt;&gt;0,$J$2,IF($I143&lt;&gt;0,$J$2,"")))</f>
      </c>
      <c r="R20" s="118"/>
      <c r="S20" s="184"/>
      <c r="T20" s="184"/>
      <c r="U20" s="190"/>
      <c r="V20" s="190"/>
      <c r="W20" s="190"/>
      <c r="X20" s="184"/>
      <c r="Y20" s="184"/>
      <c r="Z20" s="190"/>
      <c r="AA20" s="190"/>
      <c r="AB20" s="184"/>
      <c r="AC20" s="190"/>
      <c r="AD20" s="190"/>
    </row>
    <row r="21" spans="5:30" ht="18">
      <c r="E21" s="361">
        <v>12</v>
      </c>
      <c r="F21" s="361">
        <f t="shared" si="0"/>
        <v>2782</v>
      </c>
      <c r="G21" s="361" t="str">
        <f t="shared" si="1"/>
        <v>+e2782</v>
      </c>
      <c r="H21" s="361" t="str">
        <f t="shared" si="2"/>
        <v>+e2909</v>
      </c>
      <c r="I21" s="126"/>
      <c r="J21" s="111"/>
      <c r="K21" s="444"/>
      <c r="L21" s="183"/>
      <c r="M21" s="183"/>
      <c r="N21" s="183"/>
      <c r="O21" s="183"/>
      <c r="P21" s="346"/>
      <c r="Q21" s="117">
        <f>(IF($E143&lt;&gt;0,$J$2,IF($I143&lt;&gt;0,$J$2,"")))</f>
      </c>
      <c r="R21" s="118"/>
      <c r="S21" s="184"/>
      <c r="T21" s="184"/>
      <c r="U21" s="190"/>
      <c r="V21" s="190"/>
      <c r="W21" s="190"/>
      <c r="X21" s="184"/>
      <c r="Y21" s="184"/>
      <c r="Z21" s="190"/>
      <c r="AA21" s="190"/>
      <c r="AB21" s="184"/>
      <c r="AC21" s="190"/>
      <c r="AD21" s="190"/>
    </row>
    <row r="22" spans="5:30" ht="16.5" thickBot="1">
      <c r="E22" s="361">
        <v>13</v>
      </c>
      <c r="F22" s="361">
        <f t="shared" si="0"/>
        <v>2916</v>
      </c>
      <c r="G22" s="361" t="str">
        <f t="shared" si="1"/>
        <v>+e2916</v>
      </c>
      <c r="H22" s="361" t="str">
        <f t="shared" si="2"/>
        <v>+e3043</v>
      </c>
      <c r="I22" s="111"/>
      <c r="J22" s="123"/>
      <c r="K22" s="124"/>
      <c r="L22" s="184"/>
      <c r="M22" s="189"/>
      <c r="N22" s="189"/>
      <c r="O22" s="189"/>
      <c r="P22" s="193" t="s">
        <v>349</v>
      </c>
      <c r="Q22" s="117">
        <f>(IF($E143&lt;&gt;0,$J$2,IF($I143&lt;&gt;0,$J$2,"")))</f>
      </c>
      <c r="R22" s="118"/>
      <c r="S22" s="192" t="s">
        <v>41</v>
      </c>
      <c r="T22" s="184"/>
      <c r="U22" s="190"/>
      <c r="V22" s="193" t="s">
        <v>349</v>
      </c>
      <c r="W22" s="190"/>
      <c r="X22" s="192" t="s">
        <v>42</v>
      </c>
      <c r="Y22" s="184"/>
      <c r="Z22" s="190"/>
      <c r="AA22" s="193" t="s">
        <v>349</v>
      </c>
      <c r="AB22" s="184"/>
      <c r="AC22" s="190"/>
      <c r="AD22" s="193" t="s">
        <v>349</v>
      </c>
    </row>
    <row r="23" spans="5:31" ht="30.75" thickBot="1">
      <c r="E23" s="361">
        <v>14</v>
      </c>
      <c r="F23" s="361">
        <f t="shared" si="0"/>
        <v>3050</v>
      </c>
      <c r="G23" s="361" t="str">
        <f t="shared" si="1"/>
        <v>+e3050</v>
      </c>
      <c r="H23" s="361" t="str">
        <f t="shared" si="2"/>
        <v>+e3177</v>
      </c>
      <c r="I23" s="315"/>
      <c r="J23" s="290"/>
      <c r="K23" s="291" t="s">
        <v>646</v>
      </c>
      <c r="L23" s="200"/>
      <c r="M23" s="201"/>
      <c r="N23" s="201"/>
      <c r="O23" s="201"/>
      <c r="P23" s="725"/>
      <c r="Q23" s="117">
        <f>(IF($E143&lt;&gt;0,$J$2,IF($I143&lt;&gt;0,$J$2,"")))</f>
      </c>
      <c r="R23" s="118"/>
      <c r="S23" s="381"/>
      <c r="T23" s="382"/>
      <c r="U23" s="383"/>
      <c r="V23" s="384"/>
      <c r="W23" s="118"/>
      <c r="X23" s="889" t="s">
        <v>112</v>
      </c>
      <c r="Y23" s="889" t="s">
        <v>113</v>
      </c>
      <c r="Z23" s="889" t="s">
        <v>114</v>
      </c>
      <c r="AA23" s="889" t="s">
        <v>50</v>
      </c>
      <c r="AB23" s="385" t="s">
        <v>51</v>
      </c>
      <c r="AC23" s="386"/>
      <c r="AD23" s="387"/>
      <c r="AE23" s="204"/>
    </row>
    <row r="24" spans="5:31" ht="58.5" customHeight="1" thickBot="1">
      <c r="E24" s="361">
        <v>15</v>
      </c>
      <c r="F24" s="361">
        <f t="shared" si="0"/>
        <v>3184</v>
      </c>
      <c r="G24" s="361" t="str">
        <f t="shared" si="1"/>
        <v>+e3184</v>
      </c>
      <c r="H24" s="361" t="str">
        <f t="shared" si="2"/>
        <v>+e3311</v>
      </c>
      <c r="I24" s="388" t="s">
        <v>342</v>
      </c>
      <c r="J24" s="389" t="s">
        <v>353</v>
      </c>
      <c r="K24" s="205"/>
      <c r="L24" s="293" t="s">
        <v>352</v>
      </c>
      <c r="M24" s="803" t="s">
        <v>617</v>
      </c>
      <c r="N24" s="803" t="s">
        <v>644</v>
      </c>
      <c r="O24" s="803" t="s">
        <v>645</v>
      </c>
      <c r="P24" s="803" t="s">
        <v>645</v>
      </c>
      <c r="Q24" s="117">
        <f>(IF($E143&lt;&gt;0,$J$2,IF($I143&lt;&gt;0,$J$2,"")))</f>
      </c>
      <c r="R24" s="118"/>
      <c r="S24" s="996" t="s">
        <v>115</v>
      </c>
      <c r="T24" s="996" t="s">
        <v>116</v>
      </c>
      <c r="U24" s="998" t="s">
        <v>117</v>
      </c>
      <c r="V24" s="998" t="s">
        <v>46</v>
      </c>
      <c r="W24" s="118"/>
      <c r="X24" s="997"/>
      <c r="Y24" s="997"/>
      <c r="Z24" s="997"/>
      <c r="AA24" s="997"/>
      <c r="AB24" s="390">
        <v>2013</v>
      </c>
      <c r="AC24" s="390">
        <v>2014</v>
      </c>
      <c r="AD24" s="390" t="s">
        <v>53</v>
      </c>
      <c r="AE24" s="391"/>
    </row>
    <row r="25" spans="5:31" ht="48.75" customHeight="1">
      <c r="E25" s="361">
        <v>16</v>
      </c>
      <c r="F25" s="361">
        <f t="shared" si="0"/>
        <v>3318</v>
      </c>
      <c r="G25" s="361" t="str">
        <f t="shared" si="1"/>
        <v>+e3318</v>
      </c>
      <c r="H25" s="361" t="str">
        <f t="shared" si="2"/>
        <v>+e3445</v>
      </c>
      <c r="I25" s="388"/>
      <c r="J25" s="389"/>
      <c r="K25" s="392" t="s">
        <v>118</v>
      </c>
      <c r="L25" s="206">
        <v>2012</v>
      </c>
      <c r="M25" s="749">
        <v>2013</v>
      </c>
      <c r="N25" s="749">
        <v>2014</v>
      </c>
      <c r="O25" s="749">
        <v>2015</v>
      </c>
      <c r="P25" s="750">
        <v>2016</v>
      </c>
      <c r="Q25" s="117">
        <f>(IF($E143&lt;&gt;0,$J$2,IF($I143&lt;&gt;0,$J$2,"")))</f>
      </c>
      <c r="R25" s="118"/>
      <c r="S25" s="996"/>
      <c r="T25" s="996"/>
      <c r="U25" s="998"/>
      <c r="V25" s="998"/>
      <c r="W25" s="118"/>
      <c r="X25" s="393"/>
      <c r="Y25" s="393"/>
      <c r="Z25" s="393"/>
      <c r="AA25" s="393"/>
      <c r="AB25" s="393"/>
      <c r="AC25" s="393"/>
      <c r="AD25" s="393"/>
      <c r="AE25" s="394" t="s">
        <v>52</v>
      </c>
    </row>
    <row r="26" spans="5:31" ht="15.75" thickBot="1">
      <c r="E26" s="361">
        <v>17</v>
      </c>
      <c r="F26" s="361">
        <f t="shared" si="0"/>
        <v>3452</v>
      </c>
      <c r="G26" s="361" t="str">
        <f t="shared" si="1"/>
        <v>+e3452</v>
      </c>
      <c r="H26" s="361" t="str">
        <f t="shared" si="2"/>
        <v>+e3579</v>
      </c>
      <c r="I26" s="395"/>
      <c r="J26" s="139"/>
      <c r="K26" s="392"/>
      <c r="L26" s="293"/>
      <c r="M26" s="751"/>
      <c r="N26" s="751"/>
      <c r="O26" s="751"/>
      <c r="P26" s="752"/>
      <c r="Q26" s="117">
        <f>(IF($E143&lt;&gt;0,$J$2,IF($I143&lt;&gt;0,$J$2,"")))</f>
      </c>
      <c r="R26" s="118"/>
      <c r="S26" s="396"/>
      <c r="T26" s="396"/>
      <c r="U26" s="397"/>
      <c r="V26" s="398"/>
      <c r="W26" s="118"/>
      <c r="X26" s="399"/>
      <c r="Y26" s="399"/>
      <c r="Z26" s="400"/>
      <c r="AA26" s="401"/>
      <c r="AB26" s="399"/>
      <c r="AC26" s="400"/>
      <c r="AD26" s="401"/>
      <c r="AE26" s="391"/>
    </row>
    <row r="27" spans="5:31" ht="18.75" thickBot="1">
      <c r="E27" s="361">
        <v>18</v>
      </c>
      <c r="F27" s="361">
        <f t="shared" si="0"/>
        <v>3586</v>
      </c>
      <c r="G27" s="361" t="str">
        <f t="shared" si="1"/>
        <v>+e3586</v>
      </c>
      <c r="H27" s="361" t="str">
        <f t="shared" si="2"/>
        <v>+e3713</v>
      </c>
      <c r="I27" s="208"/>
      <c r="J27" s="360"/>
      <c r="K27" s="210" t="s">
        <v>495</v>
      </c>
      <c r="L27" s="211"/>
      <c r="M27" s="211"/>
      <c r="N27" s="211"/>
      <c r="O27" s="211"/>
      <c r="P27" s="726"/>
      <c r="Q27" s="117">
        <f>(IF($E143&lt;&gt;0,$J$2,IF($I143&lt;&gt;0,$J$2,"")))</f>
      </c>
      <c r="R27" s="118"/>
      <c r="S27" s="212" t="s">
        <v>54</v>
      </c>
      <c r="T27" s="212" t="s">
        <v>55</v>
      </c>
      <c r="U27" s="213" t="s">
        <v>56</v>
      </c>
      <c r="V27" s="213" t="s">
        <v>57</v>
      </c>
      <c r="W27" s="118"/>
      <c r="X27" s="214" t="s">
        <v>58</v>
      </c>
      <c r="Y27" s="214" t="s">
        <v>59</v>
      </c>
      <c r="Z27" s="214" t="s">
        <v>60</v>
      </c>
      <c r="AA27" s="214" t="s">
        <v>61</v>
      </c>
      <c r="AB27" s="214" t="s">
        <v>62</v>
      </c>
      <c r="AC27" s="214" t="s">
        <v>63</v>
      </c>
      <c r="AD27" s="214" t="s">
        <v>64</v>
      </c>
      <c r="AE27" s="402" t="s">
        <v>65</v>
      </c>
    </row>
    <row r="28" spans="5:31" ht="50.25" customHeight="1">
      <c r="E28" s="361">
        <v>19</v>
      </c>
      <c r="F28" s="361">
        <f t="shared" si="0"/>
        <v>3720</v>
      </c>
      <c r="G28" s="361" t="str">
        <f t="shared" si="1"/>
        <v>+e3720</v>
      </c>
      <c r="H28" s="361" t="str">
        <f t="shared" si="2"/>
        <v>+e3847</v>
      </c>
      <c r="I28" s="137"/>
      <c r="J28" s="802"/>
      <c r="K28" s="403" t="s">
        <v>642</v>
      </c>
      <c r="L28" s="404"/>
      <c r="M28" s="328"/>
      <c r="N28" s="328"/>
      <c r="O28" s="328"/>
      <c r="P28" s="218"/>
      <c r="Q28" s="117">
        <f>(IF($E143&lt;&gt;0,$J$2,IF($I143&lt;&gt;0,$J$2,"")))</f>
      </c>
      <c r="R28" s="118"/>
      <c r="S28" s="405" t="s">
        <v>66</v>
      </c>
      <c r="T28" s="405" t="s">
        <v>66</v>
      </c>
      <c r="U28" s="405" t="s">
        <v>67</v>
      </c>
      <c r="V28" s="405" t="s">
        <v>68</v>
      </c>
      <c r="W28" s="118"/>
      <c r="X28" s="405" t="s">
        <v>66</v>
      </c>
      <c r="Y28" s="405" t="s">
        <v>66</v>
      </c>
      <c r="Z28" s="405" t="s">
        <v>119</v>
      </c>
      <c r="AA28" s="405" t="s">
        <v>70</v>
      </c>
      <c r="AB28" s="405" t="s">
        <v>66</v>
      </c>
      <c r="AC28" s="405" t="s">
        <v>66</v>
      </c>
      <c r="AD28" s="405" t="s">
        <v>66</v>
      </c>
      <c r="AE28" s="221" t="s">
        <v>71</v>
      </c>
    </row>
    <row r="29" spans="5:31" ht="18">
      <c r="E29" s="361">
        <v>20</v>
      </c>
      <c r="F29" s="361">
        <f t="shared" si="0"/>
        <v>3854</v>
      </c>
      <c r="G29" s="361" t="str">
        <f t="shared" si="1"/>
        <v>+e3854</v>
      </c>
      <c r="H29" s="361" t="str">
        <f t="shared" si="2"/>
        <v>+e3981</v>
      </c>
      <c r="I29" s="406"/>
      <c r="J29" s="138"/>
      <c r="K29" s="392"/>
      <c r="L29" s="328"/>
      <c r="M29" s="328"/>
      <c r="N29" s="328"/>
      <c r="O29" s="328"/>
      <c r="P29" s="218"/>
      <c r="Q29" s="117">
        <f>(IF($E143&lt;&gt;0,$J$2,IF($I143&lt;&gt;0,$J$2,"")))</f>
      </c>
      <c r="R29" s="118"/>
      <c r="S29" s="407"/>
      <c r="T29" s="407"/>
      <c r="U29" s="278"/>
      <c r="V29" s="408"/>
      <c r="W29" s="118"/>
      <c r="X29" s="407"/>
      <c r="Y29" s="407"/>
      <c r="Z29" s="278"/>
      <c r="AA29" s="408"/>
      <c r="AB29" s="407"/>
      <c r="AC29" s="278"/>
      <c r="AD29" s="408"/>
      <c r="AE29" s="409"/>
    </row>
    <row r="30" spans="5:31" ht="31.5">
      <c r="E30" s="361">
        <v>21</v>
      </c>
      <c r="F30" s="361">
        <f t="shared" si="0"/>
        <v>3988</v>
      </c>
      <c r="G30" s="361" t="str">
        <f t="shared" si="1"/>
        <v>+e3988</v>
      </c>
      <c r="H30" s="361" t="str">
        <f t="shared" si="2"/>
        <v>+e4115</v>
      </c>
      <c r="I30" s="410"/>
      <c r="J30" s="138"/>
      <c r="K30" s="797" t="str">
        <f ca="1">IF(ISBLANK(INDIRECT(CONCATENATE("$C",ROW()-2)))=TRUE,"Изберете група",IF(ISERROR(VLOOKUP(INDIRECT(CONCATENATE("$C",ROW()-2)),Groups!$A$1:$B$265,2,FALSE))=TRUE,"НЕВАЛИДЕН КОД НА ГРУПА",VLOOKUP(INDIRECT(CONCATENATE("$C",ROW()-2)),Groups!$A$1:$B$265,2,FALSE)))</f>
        <v>Изберете група</v>
      </c>
      <c r="L30" s="328"/>
      <c r="M30" s="328"/>
      <c r="N30" s="328"/>
      <c r="O30" s="328"/>
      <c r="P30" s="218"/>
      <c r="Q30" s="117">
        <f>(IF($E143&lt;&gt;0,$J$2,IF($I143&lt;&gt;0,$J$2,"")))</f>
      </c>
      <c r="R30" s="118"/>
      <c r="S30" s="407"/>
      <c r="T30" s="407"/>
      <c r="U30" s="278"/>
      <c r="V30" s="411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118"/>
      <c r="X30" s="407"/>
      <c r="Y30" s="407"/>
      <c r="Z30" s="278"/>
      <c r="AA30" s="411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407"/>
      <c r="AC30" s="278"/>
      <c r="AD30" s="408"/>
      <c r="AE30" s="224"/>
    </row>
    <row r="31" spans="5:31" ht="45.75" thickBot="1">
      <c r="E31" s="361">
        <v>22</v>
      </c>
      <c r="F31" s="361">
        <f t="shared" si="0"/>
        <v>4122</v>
      </c>
      <c r="G31" s="361" t="str">
        <f t="shared" si="1"/>
        <v>+e4122</v>
      </c>
      <c r="H31" s="361" t="str">
        <f t="shared" si="2"/>
        <v>+e4249</v>
      </c>
      <c r="I31" s="292"/>
      <c r="J31" s="138"/>
      <c r="K31" s="205" t="s">
        <v>643</v>
      </c>
      <c r="L31" s="328"/>
      <c r="M31" s="328"/>
      <c r="N31" s="328"/>
      <c r="O31" s="328"/>
      <c r="P31" s="218"/>
      <c r="Q31" s="117">
        <f>(IF($E143&lt;&gt;0,$J$2,IF($I143&lt;&gt;0,$J$2,"")))</f>
      </c>
      <c r="R31" s="118"/>
      <c r="S31" s="407"/>
      <c r="T31" s="407"/>
      <c r="U31" s="278"/>
      <c r="V31" s="408"/>
      <c r="W31" s="118"/>
      <c r="X31" s="407"/>
      <c r="Y31" s="407"/>
      <c r="Z31" s="278"/>
      <c r="AA31" s="408"/>
      <c r="AB31" s="407"/>
      <c r="AC31" s="278"/>
      <c r="AD31" s="408"/>
      <c r="AE31" s="230"/>
    </row>
    <row r="32" spans="1:31" ht="35.25" customHeight="1" thickBot="1">
      <c r="A32" s="412"/>
      <c r="E32" s="361">
        <v>23</v>
      </c>
      <c r="F32" s="361">
        <f t="shared" si="0"/>
        <v>4256</v>
      </c>
      <c r="G32" s="361" t="str">
        <f t="shared" si="1"/>
        <v>+e4256</v>
      </c>
      <c r="H32" s="361" t="str">
        <f t="shared" si="2"/>
        <v>+e4383</v>
      </c>
      <c r="I32" s="42">
        <v>100</v>
      </c>
      <c r="J32" s="870" t="s">
        <v>499</v>
      </c>
      <c r="K32" s="859"/>
      <c r="L32" s="793">
        <f>SUM(L33:L34)</f>
        <v>0</v>
      </c>
      <c r="M32" s="496">
        <f>SUM(M33:M34)</f>
        <v>0</v>
      </c>
      <c r="N32" s="413">
        <f>SUM(N33:N34)</f>
        <v>0</v>
      </c>
      <c r="O32" s="413">
        <f>SUM(O33:O34)</f>
        <v>0</v>
      </c>
      <c r="P32" s="413">
        <f>SUM(P33:P34)</f>
        <v>0</v>
      </c>
      <c r="Q32" s="145">
        <f aca="true" t="shared" si="3" ref="Q32:Q95">(IF($E32&lt;&gt;0,$J$2,IF($I32&lt;&gt;0,$J$2,"")))</f>
        <v>0</v>
      </c>
      <c r="R32" s="146"/>
      <c r="S32" s="232">
        <f>SUM(S33:S34)</f>
        <v>0</v>
      </c>
      <c r="T32" s="233">
        <f>SUM(T33:T34)</f>
        <v>0</v>
      </c>
      <c r="U32" s="414">
        <f>SUM(U33:U34)</f>
        <v>0</v>
      </c>
      <c r="V32" s="415">
        <f>SUM(V33:V34)</f>
        <v>0</v>
      </c>
      <c r="W32" s="146"/>
      <c r="X32" s="234"/>
      <c r="Y32" s="416"/>
      <c r="Z32" s="417"/>
      <c r="AA32" s="416"/>
      <c r="AB32" s="416"/>
      <c r="AC32" s="416"/>
      <c r="AD32" s="418"/>
      <c r="AE32" s="235">
        <f>AA32-AB32-AC32-AD32</f>
        <v>0</v>
      </c>
    </row>
    <row r="33" spans="5:31" ht="111" thickBot="1">
      <c r="E33" s="361">
        <v>24</v>
      </c>
      <c r="F33" s="361">
        <f t="shared" si="0"/>
        <v>4390</v>
      </c>
      <c r="G33" s="361" t="str">
        <f t="shared" si="1"/>
        <v>+e4390</v>
      </c>
      <c r="H33" s="361" t="str">
        <f t="shared" si="2"/>
        <v>+e4517</v>
      </c>
      <c r="I33" s="12"/>
      <c r="J33" s="18">
        <v>101</v>
      </c>
      <c r="K33" s="9" t="s">
        <v>500</v>
      </c>
      <c r="L33" s="450"/>
      <c r="M33" s="452"/>
      <c r="N33" s="147"/>
      <c r="O33" s="147"/>
      <c r="P33" s="147"/>
      <c r="Q33" s="145">
        <f t="shared" si="3"/>
        <v>0</v>
      </c>
      <c r="R33" s="146"/>
      <c r="S33" s="419"/>
      <c r="T33" s="156"/>
      <c r="U33" s="237">
        <f>P33</f>
        <v>0</v>
      </c>
      <c r="V33" s="420">
        <f>S33+T33-U33</f>
        <v>0</v>
      </c>
      <c r="W33" s="146"/>
      <c r="X33" s="238"/>
      <c r="Y33" s="243"/>
      <c r="Z33" s="243"/>
      <c r="AA33" s="243"/>
      <c r="AB33" s="243"/>
      <c r="AC33" s="243"/>
      <c r="AD33" s="421"/>
      <c r="AE33" s="235">
        <f aca="true" t="shared" si="4" ref="AE33:AE93">AA33-AB33-AC33-AD33</f>
        <v>0</v>
      </c>
    </row>
    <row r="34" spans="5:31" ht="111" thickBot="1">
      <c r="E34" s="361">
        <v>25</v>
      </c>
      <c r="F34" s="361">
        <f t="shared" si="0"/>
        <v>4524</v>
      </c>
      <c r="G34" s="361" t="str">
        <f t="shared" si="1"/>
        <v>+e4524</v>
      </c>
      <c r="H34" s="361" t="str">
        <f t="shared" si="2"/>
        <v>+e4651</v>
      </c>
      <c r="I34" s="12"/>
      <c r="J34" s="8">
        <v>102</v>
      </c>
      <c r="K34" s="10" t="s">
        <v>501</v>
      </c>
      <c r="L34" s="450"/>
      <c r="M34" s="452"/>
      <c r="N34" s="147"/>
      <c r="O34" s="147"/>
      <c r="P34" s="147"/>
      <c r="Q34" s="145">
        <f t="shared" si="3"/>
        <v>0</v>
      </c>
      <c r="R34" s="146"/>
      <c r="S34" s="419"/>
      <c r="T34" s="156"/>
      <c r="U34" s="237">
        <f>P34</f>
        <v>0</v>
      </c>
      <c r="V34" s="420">
        <f aca="true" t="shared" si="5" ref="V34:V72">S34+T34-U34</f>
        <v>0</v>
      </c>
      <c r="W34" s="146"/>
      <c r="X34" s="238"/>
      <c r="Y34" s="243"/>
      <c r="Z34" s="243"/>
      <c r="AA34" s="243"/>
      <c r="AB34" s="243"/>
      <c r="AC34" s="243"/>
      <c r="AD34" s="421"/>
      <c r="AE34" s="235">
        <f t="shared" si="4"/>
        <v>0</v>
      </c>
    </row>
    <row r="35" spans="5:31" ht="18.75" thickBot="1">
      <c r="E35" s="361">
        <v>26</v>
      </c>
      <c r="F35" s="361">
        <f t="shared" si="0"/>
        <v>4658</v>
      </c>
      <c r="G35" s="361" t="str">
        <f t="shared" si="1"/>
        <v>+e4658</v>
      </c>
      <c r="H35" s="361" t="str">
        <f t="shared" si="2"/>
        <v>+e4785</v>
      </c>
      <c r="I35" s="11">
        <v>200</v>
      </c>
      <c r="J35" s="847" t="s">
        <v>502</v>
      </c>
      <c r="K35" s="847"/>
      <c r="L35" s="470">
        <f>SUM(L36:L40)</f>
        <v>0</v>
      </c>
      <c r="M35" s="239">
        <f>SUM(M36:M40)</f>
        <v>0</v>
      </c>
      <c r="N35" s="154">
        <f>SUM(N36:N40)</f>
        <v>0</v>
      </c>
      <c r="O35" s="154">
        <f>SUM(O36:O40)</f>
        <v>0</v>
      </c>
      <c r="P35" s="154">
        <f>SUM(P36:P40)</f>
        <v>0</v>
      </c>
      <c r="Q35" s="145">
        <f t="shared" si="3"/>
        <v>0</v>
      </c>
      <c r="R35" s="146"/>
      <c r="S35" s="240">
        <f>SUM(S36:S40)</f>
        <v>0</v>
      </c>
      <c r="T35" s="241">
        <f>SUM(T36:T40)</f>
        <v>0</v>
      </c>
      <c r="U35" s="422">
        <f>SUM(U36:U40)</f>
        <v>0</v>
      </c>
      <c r="V35" s="423">
        <f>SUM(V36:V40)</f>
        <v>0</v>
      </c>
      <c r="W35" s="146"/>
      <c r="X35" s="242"/>
      <c r="Y35" s="257"/>
      <c r="Z35" s="257"/>
      <c r="AA35" s="257"/>
      <c r="AB35" s="257"/>
      <c r="AC35" s="257"/>
      <c r="AD35" s="424"/>
      <c r="AE35" s="235">
        <f t="shared" si="4"/>
        <v>0</v>
      </c>
    </row>
    <row r="36" spans="5:31" ht="79.5" thickBot="1">
      <c r="E36" s="361">
        <v>27</v>
      </c>
      <c r="F36" s="361">
        <f t="shared" si="0"/>
        <v>4792</v>
      </c>
      <c r="G36" s="361" t="str">
        <f t="shared" si="1"/>
        <v>+e4792</v>
      </c>
      <c r="H36" s="361" t="str">
        <f t="shared" si="2"/>
        <v>+e4919</v>
      </c>
      <c r="I36" s="15"/>
      <c r="J36" s="18">
        <v>201</v>
      </c>
      <c r="K36" s="9" t="s">
        <v>503</v>
      </c>
      <c r="L36" s="450"/>
      <c r="M36" s="452"/>
      <c r="N36" s="147"/>
      <c r="O36" s="147"/>
      <c r="P36" s="147"/>
      <c r="Q36" s="145">
        <f t="shared" si="3"/>
        <v>0</v>
      </c>
      <c r="R36" s="146"/>
      <c r="S36" s="419"/>
      <c r="T36" s="156"/>
      <c r="U36" s="237">
        <f>P36</f>
        <v>0</v>
      </c>
      <c r="V36" s="420">
        <f t="shared" si="5"/>
        <v>0</v>
      </c>
      <c r="W36" s="146"/>
      <c r="X36" s="238"/>
      <c r="Y36" s="243"/>
      <c r="Z36" s="243"/>
      <c r="AA36" s="243"/>
      <c r="AB36" s="243"/>
      <c r="AC36" s="243"/>
      <c r="AD36" s="421"/>
      <c r="AE36" s="235">
        <f t="shared" si="4"/>
        <v>0</v>
      </c>
    </row>
    <row r="37" spans="5:31" ht="63.75" thickBot="1">
      <c r="E37" s="361">
        <v>28</v>
      </c>
      <c r="F37" s="361">
        <f t="shared" si="0"/>
        <v>4926</v>
      </c>
      <c r="G37" s="361" t="str">
        <f t="shared" si="1"/>
        <v>+e4926</v>
      </c>
      <c r="H37" s="361" t="str">
        <f t="shared" si="2"/>
        <v>+e5053</v>
      </c>
      <c r="I37" s="7"/>
      <c r="J37" s="8">
        <v>202</v>
      </c>
      <c r="K37" s="19" t="s">
        <v>504</v>
      </c>
      <c r="L37" s="450"/>
      <c r="M37" s="452"/>
      <c r="N37" s="147"/>
      <c r="O37" s="147"/>
      <c r="P37" s="147"/>
      <c r="Q37" s="145">
        <f t="shared" si="3"/>
        <v>0</v>
      </c>
      <c r="R37" s="146"/>
      <c r="S37" s="419"/>
      <c r="T37" s="156"/>
      <c r="U37" s="237">
        <f>P37</f>
        <v>0</v>
      </c>
      <c r="V37" s="420">
        <f t="shared" si="5"/>
        <v>0</v>
      </c>
      <c r="W37" s="146"/>
      <c r="X37" s="238"/>
      <c r="Y37" s="243"/>
      <c r="Z37" s="243"/>
      <c r="AA37" s="243"/>
      <c r="AB37" s="243"/>
      <c r="AC37" s="243"/>
      <c r="AD37" s="421"/>
      <c r="AE37" s="235">
        <f t="shared" si="4"/>
        <v>0</v>
      </c>
    </row>
    <row r="38" spans="5:31" ht="126.75" thickBot="1">
      <c r="E38" s="361">
        <v>29</v>
      </c>
      <c r="F38" s="361">
        <f t="shared" si="0"/>
        <v>5060</v>
      </c>
      <c r="G38" s="361" t="str">
        <f t="shared" si="1"/>
        <v>+e5060</v>
      </c>
      <c r="H38" s="361" t="str">
        <f t="shared" si="2"/>
        <v>+e5187</v>
      </c>
      <c r="I38" s="29"/>
      <c r="J38" s="8">
        <v>205</v>
      </c>
      <c r="K38" s="19" t="s">
        <v>505</v>
      </c>
      <c r="L38" s="450"/>
      <c r="M38" s="452"/>
      <c r="N38" s="147"/>
      <c r="O38" s="147"/>
      <c r="P38" s="147"/>
      <c r="Q38" s="145">
        <f t="shared" si="3"/>
        <v>0</v>
      </c>
      <c r="R38" s="146"/>
      <c r="S38" s="419"/>
      <c r="T38" s="156"/>
      <c r="U38" s="237">
        <f>P38</f>
        <v>0</v>
      </c>
      <c r="V38" s="420">
        <f t="shared" si="5"/>
        <v>0</v>
      </c>
      <c r="W38" s="146"/>
      <c r="X38" s="238"/>
      <c r="Y38" s="243"/>
      <c r="Z38" s="243"/>
      <c r="AA38" s="243"/>
      <c r="AB38" s="243"/>
      <c r="AC38" s="243"/>
      <c r="AD38" s="421"/>
      <c r="AE38" s="235">
        <f t="shared" si="4"/>
        <v>0</v>
      </c>
    </row>
    <row r="39" spans="5:31" ht="95.25" thickBot="1">
      <c r="E39" s="361">
        <v>30</v>
      </c>
      <c r="F39" s="361">
        <f t="shared" si="0"/>
        <v>5194</v>
      </c>
      <c r="G39" s="361" t="str">
        <f t="shared" si="1"/>
        <v>+e5194</v>
      </c>
      <c r="H39" s="361" t="str">
        <f t="shared" si="2"/>
        <v>+e5321</v>
      </c>
      <c r="I39" s="29"/>
      <c r="J39" s="8">
        <v>208</v>
      </c>
      <c r="K39" s="43" t="s">
        <v>506</v>
      </c>
      <c r="L39" s="450"/>
      <c r="M39" s="452"/>
      <c r="N39" s="147"/>
      <c r="O39" s="147"/>
      <c r="P39" s="147"/>
      <c r="Q39" s="145">
        <f t="shared" si="3"/>
        <v>0</v>
      </c>
      <c r="R39" s="146"/>
      <c r="S39" s="419"/>
      <c r="T39" s="156"/>
      <c r="U39" s="237">
        <f>P39</f>
        <v>0</v>
      </c>
      <c r="V39" s="420">
        <f t="shared" si="5"/>
        <v>0</v>
      </c>
      <c r="W39" s="146"/>
      <c r="X39" s="238"/>
      <c r="Y39" s="243"/>
      <c r="Z39" s="243"/>
      <c r="AA39" s="243"/>
      <c r="AB39" s="243"/>
      <c r="AC39" s="243"/>
      <c r="AD39" s="421"/>
      <c r="AE39" s="235">
        <f t="shared" si="4"/>
        <v>0</v>
      </c>
    </row>
    <row r="40" spans="5:31" ht="63.75" thickBot="1">
      <c r="E40" s="361">
        <v>31</v>
      </c>
      <c r="F40" s="361">
        <f t="shared" si="0"/>
        <v>5328</v>
      </c>
      <c r="G40" s="361" t="str">
        <f t="shared" si="1"/>
        <v>+e5328</v>
      </c>
      <c r="H40" s="361" t="str">
        <f t="shared" si="2"/>
        <v>+e5455</v>
      </c>
      <c r="I40" s="15"/>
      <c r="J40" s="14">
        <v>209</v>
      </c>
      <c r="K40" s="22" t="s">
        <v>507</v>
      </c>
      <c r="L40" s="450"/>
      <c r="M40" s="452"/>
      <c r="N40" s="147"/>
      <c r="O40" s="147"/>
      <c r="P40" s="147"/>
      <c r="Q40" s="145">
        <f t="shared" si="3"/>
        <v>0</v>
      </c>
      <c r="R40" s="146"/>
      <c r="S40" s="419"/>
      <c r="T40" s="156"/>
      <c r="U40" s="237">
        <f>P40</f>
        <v>0</v>
      </c>
      <c r="V40" s="420">
        <f t="shared" si="5"/>
        <v>0</v>
      </c>
      <c r="W40" s="146"/>
      <c r="X40" s="238"/>
      <c r="Y40" s="243"/>
      <c r="Z40" s="243"/>
      <c r="AA40" s="243"/>
      <c r="AB40" s="243"/>
      <c r="AC40" s="243"/>
      <c r="AD40" s="421"/>
      <c r="AE40" s="235">
        <f t="shared" si="4"/>
        <v>0</v>
      </c>
    </row>
    <row r="41" spans="5:31" ht="18.75" thickBot="1">
      <c r="E41" s="361">
        <v>32</v>
      </c>
      <c r="F41" s="361">
        <f t="shared" si="0"/>
        <v>5462</v>
      </c>
      <c r="G41" s="361" t="str">
        <f t="shared" si="1"/>
        <v>+e5462</v>
      </c>
      <c r="H41" s="361" t="str">
        <f t="shared" si="2"/>
        <v>+e5589</v>
      </c>
      <c r="I41" s="11">
        <v>500</v>
      </c>
      <c r="J41" s="863" t="s">
        <v>508</v>
      </c>
      <c r="K41" s="863"/>
      <c r="L41" s="470">
        <f>SUM(L42:L46)</f>
        <v>0</v>
      </c>
      <c r="M41" s="239">
        <f>SUM(M42:M46)</f>
        <v>0</v>
      </c>
      <c r="N41" s="154">
        <f>SUM(N42:N46)</f>
        <v>0</v>
      </c>
      <c r="O41" s="154">
        <f>SUM(O42:O46)</f>
        <v>0</v>
      </c>
      <c r="P41" s="154">
        <f>SUM(P42:P46)</f>
        <v>0</v>
      </c>
      <c r="Q41" s="145">
        <f t="shared" si="3"/>
        <v>0</v>
      </c>
      <c r="R41" s="146"/>
      <c r="S41" s="240">
        <f>SUM(S42:S46)</f>
        <v>0</v>
      </c>
      <c r="T41" s="241">
        <f>SUM(T42:T46)</f>
        <v>0</v>
      </c>
      <c r="U41" s="422">
        <f>SUM(U42:U46)</f>
        <v>0</v>
      </c>
      <c r="V41" s="423">
        <f>SUM(V42:V46)</f>
        <v>0</v>
      </c>
      <c r="W41" s="146"/>
      <c r="X41" s="242"/>
      <c r="Y41" s="257"/>
      <c r="Z41" s="243"/>
      <c r="AA41" s="257"/>
      <c r="AB41" s="257"/>
      <c r="AC41" s="257"/>
      <c r="AD41" s="424"/>
      <c r="AE41" s="235">
        <f t="shared" si="4"/>
        <v>0</v>
      </c>
    </row>
    <row r="42" spans="5:31" ht="126.75" thickBot="1">
      <c r="E42" s="361">
        <v>33</v>
      </c>
      <c r="F42" s="361">
        <f t="shared" si="0"/>
        <v>5596</v>
      </c>
      <c r="G42" s="361" t="str">
        <f t="shared" si="1"/>
        <v>+e5596</v>
      </c>
      <c r="H42" s="361" t="str">
        <f t="shared" si="2"/>
        <v>+e5723</v>
      </c>
      <c r="I42" s="15"/>
      <c r="J42" s="44">
        <v>551</v>
      </c>
      <c r="K42" s="464" t="s">
        <v>509</v>
      </c>
      <c r="L42" s="450"/>
      <c r="M42" s="452"/>
      <c r="N42" s="147"/>
      <c r="O42" s="147"/>
      <c r="P42" s="147"/>
      <c r="Q42" s="145">
        <f t="shared" si="3"/>
        <v>0</v>
      </c>
      <c r="R42" s="146"/>
      <c r="S42" s="419"/>
      <c r="T42" s="156"/>
      <c r="U42" s="237">
        <f aca="true" t="shared" si="6" ref="U42:U47">P42</f>
        <v>0</v>
      </c>
      <c r="V42" s="420">
        <f t="shared" si="5"/>
        <v>0</v>
      </c>
      <c r="W42" s="146"/>
      <c r="X42" s="238"/>
      <c r="Y42" s="243"/>
      <c r="Z42" s="243"/>
      <c r="AA42" s="243"/>
      <c r="AB42" s="243"/>
      <c r="AC42" s="243"/>
      <c r="AD42" s="421"/>
      <c r="AE42" s="235">
        <f t="shared" si="4"/>
        <v>0</v>
      </c>
    </row>
    <row r="43" spans="5:31" ht="111" thickBot="1">
      <c r="E43" s="361">
        <v>34</v>
      </c>
      <c r="F43" s="361">
        <f t="shared" si="0"/>
        <v>5730</v>
      </c>
      <c r="G43" s="361" t="str">
        <f t="shared" si="1"/>
        <v>+e5730</v>
      </c>
      <c r="H43" s="361" t="str">
        <f t="shared" si="2"/>
        <v>+e5857</v>
      </c>
      <c r="I43" s="15"/>
      <c r="J43" s="45">
        <f>J42+1</f>
        <v>552</v>
      </c>
      <c r="K43" s="465" t="s">
        <v>510</v>
      </c>
      <c r="L43" s="450"/>
      <c r="M43" s="452"/>
      <c r="N43" s="147"/>
      <c r="O43" s="147"/>
      <c r="P43" s="147"/>
      <c r="Q43" s="145">
        <f t="shared" si="3"/>
        <v>0</v>
      </c>
      <c r="R43" s="146"/>
      <c r="S43" s="419"/>
      <c r="T43" s="156"/>
      <c r="U43" s="237">
        <f t="shared" si="6"/>
        <v>0</v>
      </c>
      <c r="V43" s="420">
        <f t="shared" si="5"/>
        <v>0</v>
      </c>
      <c r="W43" s="146"/>
      <c r="X43" s="238"/>
      <c r="Y43" s="243"/>
      <c r="Z43" s="243"/>
      <c r="AA43" s="243"/>
      <c r="AB43" s="243"/>
      <c r="AC43" s="243"/>
      <c r="AD43" s="421"/>
      <c r="AE43" s="235">
        <f t="shared" si="4"/>
        <v>0</v>
      </c>
    </row>
    <row r="44" spans="5:31" ht="18.75" customHeight="1" thickBot="1">
      <c r="E44" s="361">
        <v>35</v>
      </c>
      <c r="F44" s="361">
        <f t="shared" si="0"/>
        <v>5864</v>
      </c>
      <c r="G44" s="361" t="str">
        <f t="shared" si="1"/>
        <v>+e5864</v>
      </c>
      <c r="H44" s="361" t="str">
        <f t="shared" si="2"/>
        <v>+e5991</v>
      </c>
      <c r="I44" s="15"/>
      <c r="J44" s="45">
        <v>560</v>
      </c>
      <c r="K44" s="466" t="s">
        <v>511</v>
      </c>
      <c r="L44" s="450"/>
      <c r="M44" s="452"/>
      <c r="N44" s="147"/>
      <c r="O44" s="147"/>
      <c r="P44" s="147"/>
      <c r="Q44" s="145">
        <f t="shared" si="3"/>
        <v>0</v>
      </c>
      <c r="R44" s="146"/>
      <c r="S44" s="419"/>
      <c r="T44" s="156"/>
      <c r="U44" s="237">
        <f t="shared" si="6"/>
        <v>0</v>
      </c>
      <c r="V44" s="420">
        <f t="shared" si="5"/>
        <v>0</v>
      </c>
      <c r="W44" s="146"/>
      <c r="X44" s="238"/>
      <c r="Y44" s="243"/>
      <c r="Z44" s="243"/>
      <c r="AA44" s="243"/>
      <c r="AB44" s="243"/>
      <c r="AC44" s="243"/>
      <c r="AD44" s="421"/>
      <c r="AE44" s="235">
        <f t="shared" si="4"/>
        <v>0</v>
      </c>
    </row>
    <row r="45" spans="5:31" ht="18.75" customHeight="1" thickBot="1">
      <c r="E45" s="361">
        <v>36</v>
      </c>
      <c r="F45" s="361">
        <f t="shared" si="0"/>
        <v>5998</v>
      </c>
      <c r="G45" s="361" t="str">
        <f t="shared" si="1"/>
        <v>+e5998</v>
      </c>
      <c r="H45" s="361" t="str">
        <f t="shared" si="2"/>
        <v>+e6125</v>
      </c>
      <c r="I45" s="15"/>
      <c r="J45" s="45">
        <v>580</v>
      </c>
      <c r="K45" s="465" t="s">
        <v>512</v>
      </c>
      <c r="L45" s="450"/>
      <c r="M45" s="452"/>
      <c r="N45" s="147"/>
      <c r="O45" s="147"/>
      <c r="P45" s="147"/>
      <c r="Q45" s="145">
        <f t="shared" si="3"/>
        <v>0</v>
      </c>
      <c r="R45" s="146"/>
      <c r="S45" s="419"/>
      <c r="T45" s="156"/>
      <c r="U45" s="237">
        <f t="shared" si="6"/>
        <v>0</v>
      </c>
      <c r="V45" s="420">
        <f t="shared" si="5"/>
        <v>0</v>
      </c>
      <c r="W45" s="146"/>
      <c r="X45" s="238"/>
      <c r="Y45" s="243"/>
      <c r="Z45" s="243"/>
      <c r="AA45" s="243"/>
      <c r="AB45" s="243"/>
      <c r="AC45" s="243"/>
      <c r="AD45" s="421"/>
      <c r="AE45" s="235">
        <f t="shared" si="4"/>
        <v>0</v>
      </c>
    </row>
    <row r="46" spans="5:31" ht="126.75" thickBot="1">
      <c r="E46" s="361">
        <v>37</v>
      </c>
      <c r="F46" s="361">
        <f t="shared" si="0"/>
        <v>6132</v>
      </c>
      <c r="G46" s="361" t="str">
        <f t="shared" si="1"/>
        <v>+e6132</v>
      </c>
      <c r="H46" s="361" t="str">
        <f t="shared" si="2"/>
        <v>+e6259</v>
      </c>
      <c r="I46" s="15"/>
      <c r="J46" s="46">
        <v>590</v>
      </c>
      <c r="K46" s="467" t="s">
        <v>513</v>
      </c>
      <c r="L46" s="450"/>
      <c r="M46" s="452"/>
      <c r="N46" s="147"/>
      <c r="O46" s="147"/>
      <c r="P46" s="147"/>
      <c r="Q46" s="145">
        <f t="shared" si="3"/>
        <v>0</v>
      </c>
      <c r="R46" s="146"/>
      <c r="S46" s="419"/>
      <c r="T46" s="156"/>
      <c r="U46" s="237">
        <f t="shared" si="6"/>
        <v>0</v>
      </c>
      <c r="V46" s="420">
        <f t="shared" si="5"/>
        <v>0</v>
      </c>
      <c r="W46" s="146"/>
      <c r="X46" s="238"/>
      <c r="Y46" s="243"/>
      <c r="Z46" s="243"/>
      <c r="AA46" s="243"/>
      <c r="AB46" s="243"/>
      <c r="AC46" s="243"/>
      <c r="AD46" s="421"/>
      <c r="AE46" s="235">
        <f t="shared" si="4"/>
        <v>0</v>
      </c>
    </row>
    <row r="47" spans="5:31" ht="18.75" customHeight="1" thickBot="1">
      <c r="E47" s="361">
        <v>38</v>
      </c>
      <c r="F47" s="361">
        <f t="shared" si="0"/>
        <v>6266</v>
      </c>
      <c r="G47" s="361" t="str">
        <f t="shared" si="1"/>
        <v>+e6266</v>
      </c>
      <c r="H47" s="361" t="str">
        <f t="shared" si="2"/>
        <v>+e6393</v>
      </c>
      <c r="I47" s="11">
        <v>800</v>
      </c>
      <c r="J47" s="863" t="s">
        <v>120</v>
      </c>
      <c r="K47" s="863"/>
      <c r="L47" s="453"/>
      <c r="M47" s="456"/>
      <c r="N47" s="160"/>
      <c r="O47" s="160"/>
      <c r="P47" s="147"/>
      <c r="Q47" s="145">
        <f t="shared" si="3"/>
        <v>0</v>
      </c>
      <c r="R47" s="146"/>
      <c r="S47" s="426"/>
      <c r="T47" s="158"/>
      <c r="U47" s="237">
        <f t="shared" si="6"/>
        <v>0</v>
      </c>
      <c r="V47" s="420">
        <f t="shared" si="5"/>
        <v>0</v>
      </c>
      <c r="W47" s="146"/>
      <c r="X47" s="242"/>
      <c r="Y47" s="257"/>
      <c r="Z47" s="243"/>
      <c r="AA47" s="243"/>
      <c r="AB47" s="257"/>
      <c r="AC47" s="243"/>
      <c r="AD47" s="421"/>
      <c r="AE47" s="235">
        <f t="shared" si="4"/>
        <v>0</v>
      </c>
    </row>
    <row r="48" spans="5:31" ht="18.75" thickBot="1">
      <c r="E48" s="361">
        <v>39</v>
      </c>
      <c r="F48" s="361">
        <f t="shared" si="0"/>
        <v>6400</v>
      </c>
      <c r="G48" s="361" t="str">
        <f t="shared" si="1"/>
        <v>+e6400</v>
      </c>
      <c r="H48" s="361" t="str">
        <f t="shared" si="2"/>
        <v>+e6527</v>
      </c>
      <c r="I48" s="11">
        <v>1000</v>
      </c>
      <c r="J48" s="893" t="s">
        <v>515</v>
      </c>
      <c r="K48" s="893"/>
      <c r="L48" s="470">
        <f>SUM(L49:L66)</f>
        <v>0</v>
      </c>
      <c r="M48" s="239">
        <f>SUM(M49:M66)</f>
        <v>0</v>
      </c>
      <c r="N48" s="154">
        <f>SUM(N49:N66)</f>
        <v>0</v>
      </c>
      <c r="O48" s="154">
        <f>SUM(O49:O66)</f>
        <v>0</v>
      </c>
      <c r="P48" s="154">
        <f>SUM(P49:P66)</f>
        <v>0</v>
      </c>
      <c r="Q48" s="145">
        <f t="shared" si="3"/>
        <v>0</v>
      </c>
      <c r="R48" s="146"/>
      <c r="S48" s="240">
        <f>SUM(S49:S66)</f>
        <v>0</v>
      </c>
      <c r="T48" s="241">
        <f>SUM(T49:T66)</f>
        <v>0</v>
      </c>
      <c r="U48" s="422">
        <f>SUM(U49:U66)</f>
        <v>0</v>
      </c>
      <c r="V48" s="423">
        <f>SUM(V49:V66)</f>
        <v>0</v>
      </c>
      <c r="W48" s="146"/>
      <c r="X48" s="240">
        <f aca="true" t="shared" si="7" ref="X48:AD48">SUM(X49:X66)</f>
        <v>0</v>
      </c>
      <c r="Y48" s="241">
        <f t="shared" si="7"/>
        <v>0</v>
      </c>
      <c r="Z48" s="241">
        <f t="shared" si="7"/>
        <v>0</v>
      </c>
      <c r="AA48" s="241">
        <f t="shared" si="7"/>
        <v>0</v>
      </c>
      <c r="AB48" s="241">
        <f t="shared" si="7"/>
        <v>0</v>
      </c>
      <c r="AC48" s="241">
        <f t="shared" si="7"/>
        <v>0</v>
      </c>
      <c r="AD48" s="423">
        <f t="shared" si="7"/>
        <v>0</v>
      </c>
      <c r="AE48" s="235">
        <f t="shared" si="4"/>
        <v>0</v>
      </c>
    </row>
    <row r="49" spans="5:31" ht="18.75" customHeight="1" thickBot="1">
      <c r="E49" s="376">
        <v>40</v>
      </c>
      <c r="F49" s="376">
        <f t="shared" si="0"/>
        <v>6534</v>
      </c>
      <c r="G49" s="376" t="str">
        <f t="shared" si="1"/>
        <v>+e6534</v>
      </c>
      <c r="H49" s="376" t="str">
        <f t="shared" si="2"/>
        <v>+e6661</v>
      </c>
      <c r="I49" s="7"/>
      <c r="J49" s="18">
        <v>1011</v>
      </c>
      <c r="K49" s="47" t="s">
        <v>516</v>
      </c>
      <c r="L49" s="450"/>
      <c r="M49" s="452"/>
      <c r="N49" s="147"/>
      <c r="O49" s="147"/>
      <c r="P49" s="147"/>
      <c r="Q49" s="145">
        <f t="shared" si="3"/>
        <v>0</v>
      </c>
      <c r="R49" s="146"/>
      <c r="S49" s="419"/>
      <c r="T49" s="156"/>
      <c r="U49" s="237">
        <f aca="true" t="shared" si="8" ref="U49:U66">P49</f>
        <v>0</v>
      </c>
      <c r="V49" s="420">
        <f t="shared" si="5"/>
        <v>0</v>
      </c>
      <c r="W49" s="146"/>
      <c r="X49" s="419"/>
      <c r="Y49" s="156"/>
      <c r="Z49" s="427">
        <f aca="true" t="shared" si="9" ref="Z49:Z56">+IF(+(S49+T49)&gt;=P49,+T49,+(+P49-S49))</f>
        <v>0</v>
      </c>
      <c r="AA49" s="237">
        <f>X49+Y49-Z49</f>
        <v>0</v>
      </c>
      <c r="AB49" s="156"/>
      <c r="AC49" s="156"/>
      <c r="AD49" s="157"/>
      <c r="AE49" s="235">
        <f t="shared" si="4"/>
        <v>0</v>
      </c>
    </row>
    <row r="50" spans="5:31" ht="26.25" customHeight="1" thickBot="1">
      <c r="E50" s="425">
        <v>41</v>
      </c>
      <c r="F50" s="361">
        <f t="shared" si="0"/>
        <v>6668</v>
      </c>
      <c r="G50" s="361" t="str">
        <f t="shared" si="1"/>
        <v>+e6668</v>
      </c>
      <c r="H50" s="361" t="str">
        <f t="shared" si="2"/>
        <v>+e6795</v>
      </c>
      <c r="I50" s="7"/>
      <c r="J50" s="8">
        <v>1012</v>
      </c>
      <c r="K50" s="19" t="s">
        <v>517</v>
      </c>
      <c r="L50" s="450"/>
      <c r="M50" s="452"/>
      <c r="N50" s="147"/>
      <c r="O50" s="147"/>
      <c r="P50" s="147"/>
      <c r="Q50" s="145">
        <f t="shared" si="3"/>
        <v>0</v>
      </c>
      <c r="R50" s="146"/>
      <c r="S50" s="419"/>
      <c r="T50" s="156"/>
      <c r="U50" s="237">
        <f t="shared" si="8"/>
        <v>0</v>
      </c>
      <c r="V50" s="420">
        <f t="shared" si="5"/>
        <v>0</v>
      </c>
      <c r="W50" s="146"/>
      <c r="X50" s="419"/>
      <c r="Y50" s="156"/>
      <c r="Z50" s="427">
        <f t="shared" si="9"/>
        <v>0</v>
      </c>
      <c r="AA50" s="237">
        <f aca="true" t="shared" si="10" ref="AA50:AA56">X50+Y50-Z50</f>
        <v>0</v>
      </c>
      <c r="AB50" s="156"/>
      <c r="AC50" s="156"/>
      <c r="AD50" s="157"/>
      <c r="AE50" s="235">
        <f t="shared" si="4"/>
        <v>0</v>
      </c>
    </row>
    <row r="51" spans="5:31" ht="45.75" thickBot="1">
      <c r="E51" s="425">
        <v>42</v>
      </c>
      <c r="F51" s="361">
        <f t="shared" si="0"/>
        <v>6802</v>
      </c>
      <c r="G51" s="361" t="str">
        <f t="shared" si="1"/>
        <v>+e6802</v>
      </c>
      <c r="H51" s="361" t="str">
        <f t="shared" si="2"/>
        <v>+e6929</v>
      </c>
      <c r="I51" s="7"/>
      <c r="J51" s="8">
        <v>1013</v>
      </c>
      <c r="K51" s="19" t="s">
        <v>518</v>
      </c>
      <c r="L51" s="450"/>
      <c r="M51" s="452"/>
      <c r="N51" s="147"/>
      <c r="O51" s="147"/>
      <c r="P51" s="147"/>
      <c r="Q51" s="145">
        <f t="shared" si="3"/>
        <v>0</v>
      </c>
      <c r="R51" s="146"/>
      <c r="S51" s="419"/>
      <c r="T51" s="156"/>
      <c r="U51" s="237">
        <f t="shared" si="8"/>
        <v>0</v>
      </c>
      <c r="V51" s="420">
        <f t="shared" si="5"/>
        <v>0</v>
      </c>
      <c r="W51" s="146"/>
      <c r="X51" s="419"/>
      <c r="Y51" s="156"/>
      <c r="Z51" s="427">
        <f t="shared" si="9"/>
        <v>0</v>
      </c>
      <c r="AA51" s="237">
        <f t="shared" si="10"/>
        <v>0</v>
      </c>
      <c r="AB51" s="156"/>
      <c r="AC51" s="156"/>
      <c r="AD51" s="157"/>
      <c r="AE51" s="235">
        <f t="shared" si="4"/>
        <v>0</v>
      </c>
    </row>
    <row r="52" spans="5:31" ht="90.75" thickBot="1">
      <c r="E52" s="425">
        <v>43</v>
      </c>
      <c r="F52" s="361">
        <f t="shared" si="0"/>
        <v>6936</v>
      </c>
      <c r="G52" s="361" t="str">
        <f t="shared" si="1"/>
        <v>+e6936</v>
      </c>
      <c r="H52" s="361" t="str">
        <f t="shared" si="2"/>
        <v>+e7063</v>
      </c>
      <c r="I52" s="7"/>
      <c r="J52" s="8">
        <v>1014</v>
      </c>
      <c r="K52" s="19" t="s">
        <v>519</v>
      </c>
      <c r="L52" s="450"/>
      <c r="M52" s="452"/>
      <c r="N52" s="147"/>
      <c r="O52" s="147"/>
      <c r="P52" s="147"/>
      <c r="Q52" s="145">
        <f t="shared" si="3"/>
        <v>0</v>
      </c>
      <c r="R52" s="146"/>
      <c r="S52" s="419"/>
      <c r="T52" s="156"/>
      <c r="U52" s="237">
        <f t="shared" si="8"/>
        <v>0</v>
      </c>
      <c r="V52" s="420">
        <f t="shared" si="5"/>
        <v>0</v>
      </c>
      <c r="W52" s="146"/>
      <c r="X52" s="419"/>
      <c r="Y52" s="156"/>
      <c r="Z52" s="427">
        <f t="shared" si="9"/>
        <v>0</v>
      </c>
      <c r="AA52" s="237">
        <f t="shared" si="10"/>
        <v>0</v>
      </c>
      <c r="AB52" s="156"/>
      <c r="AC52" s="156"/>
      <c r="AD52" s="157"/>
      <c r="AE52" s="235">
        <f t="shared" si="4"/>
        <v>0</v>
      </c>
    </row>
    <row r="53" spans="5:31" ht="18.75" thickBot="1">
      <c r="E53" s="425">
        <v>44</v>
      </c>
      <c r="F53" s="361">
        <f t="shared" si="0"/>
        <v>7070</v>
      </c>
      <c r="G53" s="361" t="str">
        <f t="shared" si="1"/>
        <v>+e7070</v>
      </c>
      <c r="H53" s="361" t="str">
        <f t="shared" si="2"/>
        <v>+e7197</v>
      </c>
      <c r="I53" s="7"/>
      <c r="J53" s="8">
        <v>1015</v>
      </c>
      <c r="K53" s="19" t="s">
        <v>520</v>
      </c>
      <c r="L53" s="450"/>
      <c r="M53" s="452"/>
      <c r="N53" s="147"/>
      <c r="O53" s="147"/>
      <c r="P53" s="147"/>
      <c r="Q53" s="145">
        <f t="shared" si="3"/>
        <v>0</v>
      </c>
      <c r="R53" s="146"/>
      <c r="S53" s="419"/>
      <c r="T53" s="156"/>
      <c r="U53" s="237">
        <f t="shared" si="8"/>
        <v>0</v>
      </c>
      <c r="V53" s="420">
        <f t="shared" si="5"/>
        <v>0</v>
      </c>
      <c r="W53" s="146"/>
      <c r="X53" s="419"/>
      <c r="Y53" s="156"/>
      <c r="Z53" s="427">
        <f t="shared" si="9"/>
        <v>0</v>
      </c>
      <c r="AA53" s="237">
        <f t="shared" si="10"/>
        <v>0</v>
      </c>
      <c r="AB53" s="156"/>
      <c r="AC53" s="156"/>
      <c r="AD53" s="157"/>
      <c r="AE53" s="235">
        <f t="shared" si="4"/>
        <v>0</v>
      </c>
    </row>
    <row r="54" spans="5:31" ht="30.75" thickBot="1">
      <c r="E54" s="425">
        <v>45</v>
      </c>
      <c r="F54" s="361">
        <f t="shared" si="0"/>
        <v>7204</v>
      </c>
      <c r="G54" s="361" t="str">
        <f t="shared" si="1"/>
        <v>+e7204</v>
      </c>
      <c r="H54" s="361" t="str">
        <f t="shared" si="2"/>
        <v>+e7331</v>
      </c>
      <c r="I54" s="7"/>
      <c r="J54" s="8">
        <v>1016</v>
      </c>
      <c r="K54" s="19" t="s">
        <v>521</v>
      </c>
      <c r="L54" s="450"/>
      <c r="M54" s="452"/>
      <c r="N54" s="147"/>
      <c r="O54" s="147"/>
      <c r="P54" s="147"/>
      <c r="Q54" s="145">
        <f t="shared" si="3"/>
        <v>0</v>
      </c>
      <c r="R54" s="146"/>
      <c r="S54" s="419"/>
      <c r="T54" s="156"/>
      <c r="U54" s="237">
        <f t="shared" si="8"/>
        <v>0</v>
      </c>
      <c r="V54" s="420">
        <f t="shared" si="5"/>
        <v>0</v>
      </c>
      <c r="W54" s="146"/>
      <c r="X54" s="419"/>
      <c r="Y54" s="156"/>
      <c r="Z54" s="427">
        <f t="shared" si="9"/>
        <v>0</v>
      </c>
      <c r="AA54" s="237">
        <f t="shared" si="10"/>
        <v>0</v>
      </c>
      <c r="AB54" s="156"/>
      <c r="AC54" s="156"/>
      <c r="AD54" s="157"/>
      <c r="AE54" s="235">
        <f t="shared" si="4"/>
        <v>0</v>
      </c>
    </row>
    <row r="55" spans="5:31" ht="48" thickBot="1">
      <c r="E55" s="425">
        <v>46</v>
      </c>
      <c r="F55" s="361">
        <f t="shared" si="0"/>
        <v>7338</v>
      </c>
      <c r="G55" s="361" t="str">
        <f t="shared" si="1"/>
        <v>+e7338</v>
      </c>
      <c r="H55" s="361" t="str">
        <f t="shared" si="2"/>
        <v>+e7465</v>
      </c>
      <c r="I55" s="12"/>
      <c r="J55" s="48">
        <v>1020</v>
      </c>
      <c r="K55" s="49" t="s">
        <v>522</v>
      </c>
      <c r="L55" s="450"/>
      <c r="M55" s="452"/>
      <c r="N55" s="147"/>
      <c r="O55" s="147"/>
      <c r="P55" s="147"/>
      <c r="Q55" s="145">
        <f t="shared" si="3"/>
        <v>0</v>
      </c>
      <c r="R55" s="146"/>
      <c r="S55" s="419"/>
      <c r="T55" s="156"/>
      <c r="U55" s="237">
        <f t="shared" si="8"/>
        <v>0</v>
      </c>
      <c r="V55" s="420">
        <f t="shared" si="5"/>
        <v>0</v>
      </c>
      <c r="W55" s="146"/>
      <c r="X55" s="419"/>
      <c r="Y55" s="156"/>
      <c r="Z55" s="427">
        <f t="shared" si="9"/>
        <v>0</v>
      </c>
      <c r="AA55" s="237">
        <f t="shared" si="10"/>
        <v>0</v>
      </c>
      <c r="AB55" s="156"/>
      <c r="AC55" s="156"/>
      <c r="AD55" s="157"/>
      <c r="AE55" s="235">
        <f t="shared" si="4"/>
        <v>0</v>
      </c>
    </row>
    <row r="56" spans="5:31" ht="30.75" thickBot="1">
      <c r="E56" s="425">
        <v>47</v>
      </c>
      <c r="F56" s="361">
        <f t="shared" si="0"/>
        <v>7472</v>
      </c>
      <c r="G56" s="361" t="str">
        <f t="shared" si="1"/>
        <v>+e7472</v>
      </c>
      <c r="H56" s="361" t="str">
        <f t="shared" si="2"/>
        <v>+e7599</v>
      </c>
      <c r="I56" s="7"/>
      <c r="J56" s="8">
        <v>1030</v>
      </c>
      <c r="K56" s="19" t="s">
        <v>523</v>
      </c>
      <c r="L56" s="450"/>
      <c r="M56" s="452"/>
      <c r="N56" s="147"/>
      <c r="O56" s="147"/>
      <c r="P56" s="147"/>
      <c r="Q56" s="145">
        <f t="shared" si="3"/>
        <v>0</v>
      </c>
      <c r="R56" s="146"/>
      <c r="S56" s="419"/>
      <c r="T56" s="156"/>
      <c r="U56" s="237">
        <f t="shared" si="8"/>
        <v>0</v>
      </c>
      <c r="V56" s="420">
        <f t="shared" si="5"/>
        <v>0</v>
      </c>
      <c r="W56" s="146"/>
      <c r="X56" s="419"/>
      <c r="Y56" s="156"/>
      <c r="Z56" s="427">
        <f t="shared" si="9"/>
        <v>0</v>
      </c>
      <c r="AA56" s="237">
        <f t="shared" si="10"/>
        <v>0</v>
      </c>
      <c r="AB56" s="156"/>
      <c r="AC56" s="156"/>
      <c r="AD56" s="157"/>
      <c r="AE56" s="235">
        <f t="shared" si="4"/>
        <v>0</v>
      </c>
    </row>
    <row r="57" spans="5:31" ht="105.75" thickBot="1">
      <c r="E57" s="425">
        <v>48</v>
      </c>
      <c r="F57" s="361">
        <f t="shared" si="0"/>
        <v>7606</v>
      </c>
      <c r="G57" s="361" t="str">
        <f t="shared" si="1"/>
        <v>+e7606</v>
      </c>
      <c r="H57" s="361" t="str">
        <f t="shared" si="2"/>
        <v>+e7733</v>
      </c>
      <c r="I57" s="7"/>
      <c r="J57" s="50">
        <v>1040</v>
      </c>
      <c r="K57" s="51" t="s">
        <v>524</v>
      </c>
      <c r="L57" s="450"/>
      <c r="M57" s="452"/>
      <c r="N57" s="147"/>
      <c r="O57" s="147"/>
      <c r="P57" s="147"/>
      <c r="Q57" s="145">
        <f t="shared" si="3"/>
        <v>0</v>
      </c>
      <c r="R57" s="146"/>
      <c r="S57" s="419"/>
      <c r="T57" s="156"/>
      <c r="U57" s="237">
        <f t="shared" si="8"/>
        <v>0</v>
      </c>
      <c r="V57" s="420">
        <f t="shared" si="5"/>
        <v>0</v>
      </c>
      <c r="W57" s="146"/>
      <c r="X57" s="238"/>
      <c r="Y57" s="243"/>
      <c r="Z57" s="243"/>
      <c r="AA57" s="243"/>
      <c r="AB57" s="243"/>
      <c r="AC57" s="243"/>
      <c r="AD57" s="421"/>
      <c r="AE57" s="235">
        <f t="shared" si="4"/>
        <v>0</v>
      </c>
    </row>
    <row r="58" spans="3:31" ht="48" thickBot="1">
      <c r="C58" s="369"/>
      <c r="E58" s="425">
        <v>49</v>
      </c>
      <c r="F58" s="361">
        <f t="shared" si="0"/>
        <v>7740</v>
      </c>
      <c r="G58" s="361" t="str">
        <f t="shared" si="1"/>
        <v>+e7740</v>
      </c>
      <c r="H58" s="361" t="str">
        <f t="shared" si="2"/>
        <v>+e7867</v>
      </c>
      <c r="I58" s="7"/>
      <c r="J58" s="48">
        <v>1051</v>
      </c>
      <c r="K58" s="52" t="s">
        <v>525</v>
      </c>
      <c r="L58" s="450"/>
      <c r="M58" s="452"/>
      <c r="N58" s="147"/>
      <c r="O58" s="147"/>
      <c r="P58" s="147"/>
      <c r="Q58" s="145">
        <f t="shared" si="3"/>
        <v>0</v>
      </c>
      <c r="R58" s="146"/>
      <c r="S58" s="419"/>
      <c r="T58" s="156"/>
      <c r="U58" s="237">
        <f t="shared" si="8"/>
        <v>0</v>
      </c>
      <c r="V58" s="420">
        <f t="shared" si="5"/>
        <v>0</v>
      </c>
      <c r="W58" s="146"/>
      <c r="X58" s="238"/>
      <c r="Y58" s="243"/>
      <c r="Z58" s="243"/>
      <c r="AA58" s="243"/>
      <c r="AB58" s="243"/>
      <c r="AC58" s="243"/>
      <c r="AD58" s="421"/>
      <c r="AE58" s="235">
        <f t="shared" si="4"/>
        <v>0</v>
      </c>
    </row>
    <row r="59" spans="5:31" ht="63.75" thickBot="1">
      <c r="E59" s="425">
        <v>50</v>
      </c>
      <c r="F59" s="361">
        <f t="shared" si="0"/>
        <v>7874</v>
      </c>
      <c r="G59" s="361" t="str">
        <f t="shared" si="1"/>
        <v>+e7874</v>
      </c>
      <c r="H59" s="361" t="str">
        <f t="shared" si="2"/>
        <v>+e8001</v>
      </c>
      <c r="I59" s="7"/>
      <c r="J59" s="8">
        <v>1052</v>
      </c>
      <c r="K59" s="19" t="s">
        <v>526</v>
      </c>
      <c r="L59" s="450"/>
      <c r="M59" s="452"/>
      <c r="N59" s="147"/>
      <c r="O59" s="147"/>
      <c r="P59" s="147"/>
      <c r="Q59" s="145">
        <f t="shared" si="3"/>
        <v>0</v>
      </c>
      <c r="R59" s="146"/>
      <c r="S59" s="419"/>
      <c r="T59" s="156"/>
      <c r="U59" s="237">
        <f t="shared" si="8"/>
        <v>0</v>
      </c>
      <c r="V59" s="420">
        <f t="shared" si="5"/>
        <v>0</v>
      </c>
      <c r="W59" s="146"/>
      <c r="X59" s="238"/>
      <c r="Y59" s="243"/>
      <c r="Z59" s="243"/>
      <c r="AA59" s="243"/>
      <c r="AB59" s="243"/>
      <c r="AC59" s="243"/>
      <c r="AD59" s="421"/>
      <c r="AE59" s="235">
        <f t="shared" si="4"/>
        <v>0</v>
      </c>
    </row>
    <row r="60" spans="5:31" ht="142.5" thickBot="1">
      <c r="E60" s="425">
        <v>51</v>
      </c>
      <c r="F60" s="361">
        <f t="shared" si="0"/>
        <v>8008</v>
      </c>
      <c r="G60" s="361" t="str">
        <f t="shared" si="1"/>
        <v>+e8008</v>
      </c>
      <c r="H60" s="361" t="str">
        <f t="shared" si="2"/>
        <v>+e8135</v>
      </c>
      <c r="I60" s="7"/>
      <c r="J60" s="53">
        <v>1053</v>
      </c>
      <c r="K60" s="54" t="s">
        <v>527</v>
      </c>
      <c r="L60" s="450"/>
      <c r="M60" s="452"/>
      <c r="N60" s="147"/>
      <c r="O60" s="147"/>
      <c r="P60" s="147"/>
      <c r="Q60" s="145">
        <f t="shared" si="3"/>
        <v>0</v>
      </c>
      <c r="R60" s="146"/>
      <c r="S60" s="419"/>
      <c r="T60" s="156"/>
      <c r="U60" s="237">
        <f t="shared" si="8"/>
        <v>0</v>
      </c>
      <c r="V60" s="420">
        <f t="shared" si="5"/>
        <v>0</v>
      </c>
      <c r="W60" s="146"/>
      <c r="X60" s="238"/>
      <c r="Y60" s="243"/>
      <c r="Z60" s="243"/>
      <c r="AA60" s="243"/>
      <c r="AB60" s="243"/>
      <c r="AC60" s="243"/>
      <c r="AD60" s="421"/>
      <c r="AE60" s="235">
        <f t="shared" si="4"/>
        <v>0</v>
      </c>
    </row>
    <row r="61" spans="5:31" ht="32.25" thickBot="1">
      <c r="E61" s="425">
        <v>52</v>
      </c>
      <c r="F61" s="361">
        <f t="shared" si="0"/>
        <v>8142</v>
      </c>
      <c r="G61" s="361" t="str">
        <f t="shared" si="1"/>
        <v>+e8142</v>
      </c>
      <c r="H61" s="361" t="str">
        <f t="shared" si="2"/>
        <v>+e8269</v>
      </c>
      <c r="I61" s="7"/>
      <c r="J61" s="8">
        <v>1062</v>
      </c>
      <c r="K61" s="10" t="s">
        <v>528</v>
      </c>
      <c r="L61" s="450"/>
      <c r="M61" s="452"/>
      <c r="N61" s="147"/>
      <c r="O61" s="147"/>
      <c r="P61" s="147"/>
      <c r="Q61" s="145">
        <f t="shared" si="3"/>
        <v>0</v>
      </c>
      <c r="R61" s="146"/>
      <c r="S61" s="419"/>
      <c r="T61" s="156"/>
      <c r="U61" s="237">
        <f t="shared" si="8"/>
        <v>0</v>
      </c>
      <c r="V61" s="420">
        <f t="shared" si="5"/>
        <v>0</v>
      </c>
      <c r="W61" s="146"/>
      <c r="X61" s="419"/>
      <c r="Y61" s="156"/>
      <c r="Z61" s="427">
        <f>+IF(+(S61+T61)&gt;=P61,+T61,+(+P61-S61))</f>
        <v>0</v>
      </c>
      <c r="AA61" s="237">
        <f>X61+Y61-Z61</f>
        <v>0</v>
      </c>
      <c r="AB61" s="156"/>
      <c r="AC61" s="156"/>
      <c r="AD61" s="157"/>
      <c r="AE61" s="235">
        <f t="shared" si="4"/>
        <v>0</v>
      </c>
    </row>
    <row r="62" spans="5:31" ht="48" thickBot="1">
      <c r="E62" s="425">
        <v>53</v>
      </c>
      <c r="F62" s="361">
        <f t="shared" si="0"/>
        <v>8276</v>
      </c>
      <c r="G62" s="361" t="str">
        <f t="shared" si="1"/>
        <v>+e8276</v>
      </c>
      <c r="H62" s="361" t="str">
        <f t="shared" si="2"/>
        <v>+e8403</v>
      </c>
      <c r="I62" s="7"/>
      <c r="J62" s="8">
        <v>1063</v>
      </c>
      <c r="K62" s="10" t="s">
        <v>529</v>
      </c>
      <c r="L62" s="450"/>
      <c r="M62" s="452"/>
      <c r="N62" s="147"/>
      <c r="O62" s="147"/>
      <c r="P62" s="147"/>
      <c r="Q62" s="145">
        <f t="shared" si="3"/>
        <v>0</v>
      </c>
      <c r="R62" s="146"/>
      <c r="S62" s="419"/>
      <c r="T62" s="156"/>
      <c r="U62" s="237">
        <f t="shared" si="8"/>
        <v>0</v>
      </c>
      <c r="V62" s="420">
        <f t="shared" si="5"/>
        <v>0</v>
      </c>
      <c r="W62" s="146"/>
      <c r="X62" s="238"/>
      <c r="Y62" s="243"/>
      <c r="Z62" s="243"/>
      <c r="AA62" s="243"/>
      <c r="AB62" s="243"/>
      <c r="AC62" s="243"/>
      <c r="AD62" s="421"/>
      <c r="AE62" s="235">
        <f t="shared" si="4"/>
        <v>0</v>
      </c>
    </row>
    <row r="63" spans="5:31" ht="48" thickBot="1">
      <c r="E63" s="425">
        <v>54</v>
      </c>
      <c r="F63" s="361">
        <f t="shared" si="0"/>
        <v>8410</v>
      </c>
      <c r="G63" s="361" t="str">
        <f t="shared" si="1"/>
        <v>+e8410</v>
      </c>
      <c r="H63" s="361" t="str">
        <f t="shared" si="2"/>
        <v>+e8537</v>
      </c>
      <c r="I63" s="7"/>
      <c r="J63" s="53">
        <v>1069</v>
      </c>
      <c r="K63" s="55" t="s">
        <v>530</v>
      </c>
      <c r="L63" s="450"/>
      <c r="M63" s="452"/>
      <c r="N63" s="147"/>
      <c r="O63" s="147"/>
      <c r="P63" s="147"/>
      <c r="Q63" s="145">
        <f t="shared" si="3"/>
        <v>0</v>
      </c>
      <c r="R63" s="146"/>
      <c r="S63" s="419"/>
      <c r="T63" s="156"/>
      <c r="U63" s="237">
        <f t="shared" si="8"/>
        <v>0</v>
      </c>
      <c r="V63" s="420">
        <f t="shared" si="5"/>
        <v>0</v>
      </c>
      <c r="W63" s="146"/>
      <c r="X63" s="419"/>
      <c r="Y63" s="156"/>
      <c r="Z63" s="427">
        <f>+IF(+(S63+T63)&gt;=P63,+T63,+(+P63-S63))</f>
        <v>0</v>
      </c>
      <c r="AA63" s="237">
        <f>X63+Y63-Z63</f>
        <v>0</v>
      </c>
      <c r="AB63" s="156"/>
      <c r="AC63" s="156"/>
      <c r="AD63" s="157"/>
      <c r="AE63" s="235">
        <f t="shared" si="4"/>
        <v>0</v>
      </c>
    </row>
    <row r="64" spans="5:31" ht="135.75" thickBot="1">
      <c r="E64" s="425">
        <v>55</v>
      </c>
      <c r="F64" s="361">
        <f t="shared" si="0"/>
        <v>8544</v>
      </c>
      <c r="G64" s="361" t="str">
        <f t="shared" si="1"/>
        <v>+e8544</v>
      </c>
      <c r="H64" s="361" t="str">
        <f t="shared" si="2"/>
        <v>+e8671</v>
      </c>
      <c r="I64" s="12"/>
      <c r="J64" s="8">
        <v>1091</v>
      </c>
      <c r="K64" s="19" t="s">
        <v>531</v>
      </c>
      <c r="L64" s="450"/>
      <c r="M64" s="452"/>
      <c r="N64" s="147"/>
      <c r="O64" s="147"/>
      <c r="P64" s="147"/>
      <c r="Q64" s="145">
        <f t="shared" si="3"/>
        <v>0</v>
      </c>
      <c r="R64" s="146"/>
      <c r="S64" s="419"/>
      <c r="T64" s="156"/>
      <c r="U64" s="237">
        <f t="shared" si="8"/>
        <v>0</v>
      </c>
      <c r="V64" s="420">
        <f t="shared" si="5"/>
        <v>0</v>
      </c>
      <c r="W64" s="146"/>
      <c r="X64" s="419"/>
      <c r="Y64" s="156"/>
      <c r="Z64" s="427">
        <f>+IF(+(S64+T64)&gt;=P64,+T64,+(+P64-S64))</f>
        <v>0</v>
      </c>
      <c r="AA64" s="237">
        <f>X64+Y64-Z64</f>
        <v>0</v>
      </c>
      <c r="AB64" s="156"/>
      <c r="AC64" s="156"/>
      <c r="AD64" s="157"/>
      <c r="AE64" s="235">
        <f t="shared" si="4"/>
        <v>0</v>
      </c>
    </row>
    <row r="65" spans="5:31" ht="105.75" thickBot="1">
      <c r="E65" s="425">
        <v>56</v>
      </c>
      <c r="F65" s="361">
        <f t="shared" si="0"/>
        <v>8678</v>
      </c>
      <c r="G65" s="361" t="str">
        <f t="shared" si="1"/>
        <v>+e8678</v>
      </c>
      <c r="H65" s="361" t="str">
        <f t="shared" si="2"/>
        <v>+e8805</v>
      </c>
      <c r="I65" s="7"/>
      <c r="J65" s="8">
        <v>1092</v>
      </c>
      <c r="K65" s="19" t="s">
        <v>532</v>
      </c>
      <c r="L65" s="450"/>
      <c r="M65" s="452"/>
      <c r="N65" s="147"/>
      <c r="O65" s="147"/>
      <c r="P65" s="147"/>
      <c r="Q65" s="145">
        <f t="shared" si="3"/>
        <v>0</v>
      </c>
      <c r="R65" s="146"/>
      <c r="S65" s="419"/>
      <c r="T65" s="156"/>
      <c r="U65" s="237">
        <f t="shared" si="8"/>
        <v>0</v>
      </c>
      <c r="V65" s="420">
        <f t="shared" si="5"/>
        <v>0</v>
      </c>
      <c r="W65" s="146"/>
      <c r="X65" s="238"/>
      <c r="Y65" s="243"/>
      <c r="Z65" s="243"/>
      <c r="AA65" s="243"/>
      <c r="AB65" s="243"/>
      <c r="AC65" s="243"/>
      <c r="AD65" s="421"/>
      <c r="AE65" s="235">
        <f t="shared" si="4"/>
        <v>0</v>
      </c>
    </row>
    <row r="66" spans="5:31" ht="90.75" thickBot="1">
      <c r="E66" s="425">
        <v>57</v>
      </c>
      <c r="F66" s="361">
        <f t="shared" si="0"/>
        <v>8812</v>
      </c>
      <c r="G66" s="361" t="str">
        <f t="shared" si="1"/>
        <v>+e8812</v>
      </c>
      <c r="H66" s="361" t="str">
        <f t="shared" si="2"/>
        <v>+e8939</v>
      </c>
      <c r="I66" s="7"/>
      <c r="J66" s="14">
        <v>1098</v>
      </c>
      <c r="K66" s="20" t="s">
        <v>533</v>
      </c>
      <c r="L66" s="450"/>
      <c r="M66" s="452"/>
      <c r="N66" s="147"/>
      <c r="O66" s="147"/>
      <c r="P66" s="147"/>
      <c r="Q66" s="145">
        <f t="shared" si="3"/>
        <v>0</v>
      </c>
      <c r="R66" s="146"/>
      <c r="S66" s="419"/>
      <c r="T66" s="156"/>
      <c r="U66" s="237">
        <f t="shared" si="8"/>
        <v>0</v>
      </c>
      <c r="V66" s="420">
        <f t="shared" si="5"/>
        <v>0</v>
      </c>
      <c r="W66" s="146"/>
      <c r="X66" s="419"/>
      <c r="Y66" s="156"/>
      <c r="Z66" s="427">
        <f>+IF(+(S66+T66)&gt;=P66,+T66,+(+P66-S66))</f>
        <v>0</v>
      </c>
      <c r="AA66" s="237">
        <f>X66+Y66-Z66</f>
        <v>0</v>
      </c>
      <c r="AB66" s="156"/>
      <c r="AC66" s="156"/>
      <c r="AD66" s="157"/>
      <c r="AE66" s="235">
        <f t="shared" si="4"/>
        <v>0</v>
      </c>
    </row>
    <row r="67" spans="5:31" ht="18.75" thickBot="1">
      <c r="E67" s="425">
        <v>58</v>
      </c>
      <c r="F67" s="361">
        <f t="shared" si="0"/>
        <v>8946</v>
      </c>
      <c r="G67" s="361" t="str">
        <f t="shared" si="1"/>
        <v>+e8946</v>
      </c>
      <c r="H67" s="361" t="str">
        <f t="shared" si="2"/>
        <v>+e9073</v>
      </c>
      <c r="I67" s="11">
        <v>2100</v>
      </c>
      <c r="J67" s="852" t="s">
        <v>180</v>
      </c>
      <c r="K67" s="852"/>
      <c r="L67" s="470">
        <f>SUM(L68:L72)</f>
        <v>0</v>
      </c>
      <c r="M67" s="239">
        <f>SUM(M68:M72)</f>
        <v>0</v>
      </c>
      <c r="N67" s="154">
        <f>SUM(N68:N72)</f>
        <v>0</v>
      </c>
      <c r="O67" s="154">
        <f>SUM(O68:O72)</f>
        <v>0</v>
      </c>
      <c r="P67" s="154">
        <f>SUM(P68:P72)</f>
        <v>0</v>
      </c>
      <c r="Q67" s="145">
        <f t="shared" si="3"/>
        <v>0</v>
      </c>
      <c r="R67" s="146"/>
      <c r="S67" s="240">
        <f>SUM(S68:S72)</f>
        <v>0</v>
      </c>
      <c r="T67" s="241">
        <f>SUM(T68:T72)</f>
        <v>0</v>
      </c>
      <c r="U67" s="422">
        <f>SUM(U68:U72)</f>
        <v>0</v>
      </c>
      <c r="V67" s="423">
        <f>SUM(V68:V72)</f>
        <v>0</v>
      </c>
      <c r="W67" s="146"/>
      <c r="X67" s="242"/>
      <c r="Y67" s="257"/>
      <c r="Z67" s="257"/>
      <c r="AA67" s="257"/>
      <c r="AB67" s="257"/>
      <c r="AC67" s="257"/>
      <c r="AD67" s="424"/>
      <c r="AE67" s="235">
        <f t="shared" si="4"/>
        <v>0</v>
      </c>
    </row>
    <row r="68" spans="5:31" ht="79.5" thickBot="1">
      <c r="E68" s="425">
        <v>59</v>
      </c>
      <c r="F68" s="361">
        <f t="shared" si="0"/>
        <v>9080</v>
      </c>
      <c r="G68" s="361" t="str">
        <f t="shared" si="1"/>
        <v>+e9080</v>
      </c>
      <c r="H68" s="361" t="str">
        <f t="shared" si="2"/>
        <v>+e9207</v>
      </c>
      <c r="I68" s="7"/>
      <c r="J68" s="18">
        <v>2110</v>
      </c>
      <c r="K68" s="21" t="s">
        <v>534</v>
      </c>
      <c r="L68" s="450"/>
      <c r="M68" s="452"/>
      <c r="N68" s="147"/>
      <c r="O68" s="147"/>
      <c r="P68" s="147"/>
      <c r="Q68" s="145">
        <f t="shared" si="3"/>
        <v>0</v>
      </c>
      <c r="R68" s="146"/>
      <c r="S68" s="419"/>
      <c r="T68" s="156"/>
      <c r="U68" s="237">
        <f>P68</f>
        <v>0</v>
      </c>
      <c r="V68" s="420">
        <f t="shared" si="5"/>
        <v>0</v>
      </c>
      <c r="W68" s="146"/>
      <c r="X68" s="238"/>
      <c r="Y68" s="243"/>
      <c r="Z68" s="243"/>
      <c r="AA68" s="243"/>
      <c r="AB68" s="243"/>
      <c r="AC68" s="243"/>
      <c r="AD68" s="421"/>
      <c r="AE68" s="235">
        <f t="shared" si="4"/>
        <v>0</v>
      </c>
    </row>
    <row r="69" spans="5:31" ht="79.5" thickBot="1">
      <c r="E69" s="425">
        <v>60</v>
      </c>
      <c r="F69" s="361">
        <f t="shared" si="0"/>
        <v>9214</v>
      </c>
      <c r="G69" s="361" t="str">
        <f t="shared" si="1"/>
        <v>+e9214</v>
      </c>
      <c r="H69" s="361" t="str">
        <f t="shared" si="2"/>
        <v>+e9341</v>
      </c>
      <c r="I69" s="56"/>
      <c r="J69" s="8">
        <v>2120</v>
      </c>
      <c r="K69" s="43" t="s">
        <v>535</v>
      </c>
      <c r="L69" s="450"/>
      <c r="M69" s="452"/>
      <c r="N69" s="147"/>
      <c r="O69" s="147"/>
      <c r="P69" s="147"/>
      <c r="Q69" s="145">
        <f t="shared" si="3"/>
        <v>0</v>
      </c>
      <c r="R69" s="146"/>
      <c r="S69" s="419"/>
      <c r="T69" s="156"/>
      <c r="U69" s="237">
        <f>P69</f>
        <v>0</v>
      </c>
      <c r="V69" s="420">
        <f t="shared" si="5"/>
        <v>0</v>
      </c>
      <c r="W69" s="146"/>
      <c r="X69" s="238"/>
      <c r="Y69" s="243"/>
      <c r="Z69" s="243"/>
      <c r="AA69" s="243"/>
      <c r="AB69" s="243"/>
      <c r="AC69" s="243"/>
      <c r="AD69" s="421"/>
      <c r="AE69" s="235">
        <f t="shared" si="4"/>
        <v>0</v>
      </c>
    </row>
    <row r="70" spans="5:31" ht="95.25" thickBot="1">
      <c r="E70" s="425">
        <v>61</v>
      </c>
      <c r="F70" s="361">
        <f t="shared" si="0"/>
        <v>9348</v>
      </c>
      <c r="G70" s="361" t="str">
        <f t="shared" si="1"/>
        <v>+e9348</v>
      </c>
      <c r="H70" s="361" t="str">
        <f t="shared" si="2"/>
        <v>+e9475</v>
      </c>
      <c r="I70" s="56"/>
      <c r="J70" s="8">
        <v>2125</v>
      </c>
      <c r="K70" s="37" t="s">
        <v>121</v>
      </c>
      <c r="L70" s="450"/>
      <c r="M70" s="452"/>
      <c r="N70" s="147"/>
      <c r="O70" s="147"/>
      <c r="P70" s="147"/>
      <c r="Q70" s="145">
        <f t="shared" si="3"/>
        <v>0</v>
      </c>
      <c r="R70" s="146"/>
      <c r="S70" s="419"/>
      <c r="T70" s="156"/>
      <c r="U70" s="237">
        <f>P70</f>
        <v>0</v>
      </c>
      <c r="V70" s="420">
        <f t="shared" si="5"/>
        <v>0</v>
      </c>
      <c r="W70" s="146"/>
      <c r="X70" s="238"/>
      <c r="Y70" s="243"/>
      <c r="Z70" s="243"/>
      <c r="AA70" s="243"/>
      <c r="AB70" s="243"/>
      <c r="AC70" s="243"/>
      <c r="AD70" s="421"/>
      <c r="AE70" s="235">
        <f t="shared" si="4"/>
        <v>0</v>
      </c>
    </row>
    <row r="71" spans="5:31" ht="111" thickBot="1">
      <c r="E71" s="425">
        <v>62</v>
      </c>
      <c r="F71" s="361">
        <f t="shared" si="0"/>
        <v>9482</v>
      </c>
      <c r="G71" s="361" t="str">
        <f t="shared" si="1"/>
        <v>+e9482</v>
      </c>
      <c r="H71" s="361" t="str">
        <f t="shared" si="2"/>
        <v>+e9609</v>
      </c>
      <c r="I71" s="15"/>
      <c r="J71" s="14">
        <v>2140</v>
      </c>
      <c r="K71" s="31" t="s">
        <v>537</v>
      </c>
      <c r="L71" s="450"/>
      <c r="M71" s="452"/>
      <c r="N71" s="147"/>
      <c r="O71" s="147"/>
      <c r="P71" s="147"/>
      <c r="Q71" s="145">
        <f t="shared" si="3"/>
        <v>0</v>
      </c>
      <c r="R71" s="146"/>
      <c r="S71" s="419"/>
      <c r="T71" s="156"/>
      <c r="U71" s="237">
        <f>P71</f>
        <v>0</v>
      </c>
      <c r="V71" s="420">
        <f t="shared" si="5"/>
        <v>0</v>
      </c>
      <c r="W71" s="146"/>
      <c r="X71" s="238"/>
      <c r="Y71" s="243"/>
      <c r="Z71" s="243"/>
      <c r="AA71" s="243"/>
      <c r="AB71" s="243"/>
      <c r="AC71" s="243"/>
      <c r="AD71" s="421"/>
      <c r="AE71" s="235">
        <f t="shared" si="4"/>
        <v>0</v>
      </c>
    </row>
    <row r="72" spans="5:31" ht="111" thickBot="1">
      <c r="E72" s="425">
        <v>63</v>
      </c>
      <c r="F72" s="361">
        <f aca="true" t="shared" si="11" ref="F72:F135">F71+$B$1</f>
        <v>9616</v>
      </c>
      <c r="G72" s="361" t="str">
        <f aca="true" t="shared" si="12" ref="G72:G135">CONCATENATE("+e",F72)</f>
        <v>+e9616</v>
      </c>
      <c r="H72" s="361" t="str">
        <f aca="true" t="shared" si="13" ref="H72:H135">CONCATENATE("+e",F72+$D$1)</f>
        <v>+e9743</v>
      </c>
      <c r="I72" s="7"/>
      <c r="J72" s="14">
        <v>2190</v>
      </c>
      <c r="K72" s="31" t="s">
        <v>538</v>
      </c>
      <c r="L72" s="450"/>
      <c r="M72" s="452"/>
      <c r="N72" s="147"/>
      <c r="O72" s="147"/>
      <c r="P72" s="147"/>
      <c r="Q72" s="145">
        <f t="shared" si="3"/>
        <v>0</v>
      </c>
      <c r="R72" s="146"/>
      <c r="S72" s="419"/>
      <c r="T72" s="156"/>
      <c r="U72" s="237">
        <f>P72</f>
        <v>0</v>
      </c>
      <c r="V72" s="420">
        <f t="shared" si="5"/>
        <v>0</v>
      </c>
      <c r="W72" s="146"/>
      <c r="X72" s="238"/>
      <c r="Y72" s="243"/>
      <c r="Z72" s="243"/>
      <c r="AA72" s="243"/>
      <c r="AB72" s="243"/>
      <c r="AC72" s="243"/>
      <c r="AD72" s="421"/>
      <c r="AE72" s="235">
        <f t="shared" si="4"/>
        <v>0</v>
      </c>
    </row>
    <row r="73" spans="5:31" ht="18.75" thickBot="1">
      <c r="E73" s="425">
        <v>64</v>
      </c>
      <c r="F73" s="361">
        <f t="shared" si="11"/>
        <v>9750</v>
      </c>
      <c r="G73" s="361" t="str">
        <f t="shared" si="12"/>
        <v>+e9750</v>
      </c>
      <c r="H73" s="361" t="str">
        <f t="shared" si="13"/>
        <v>+e9877</v>
      </c>
      <c r="I73" s="11">
        <v>2200</v>
      </c>
      <c r="J73" s="852" t="s">
        <v>539</v>
      </c>
      <c r="K73" s="852"/>
      <c r="L73" s="470">
        <f>SUM(L74:L76)</f>
        <v>0</v>
      </c>
      <c r="M73" s="239">
        <f>SUM(M74:M76)</f>
        <v>0</v>
      </c>
      <c r="N73" s="154">
        <f>SUM(N74:N76)</f>
        <v>0</v>
      </c>
      <c r="O73" s="154">
        <f>SUM(O74:O76)</f>
        <v>0</v>
      </c>
      <c r="P73" s="154">
        <f>SUM(P74:P76)</f>
        <v>0</v>
      </c>
      <c r="Q73" s="145">
        <f t="shared" si="3"/>
        <v>0</v>
      </c>
      <c r="R73" s="146"/>
      <c r="S73" s="240">
        <f>SUM(S74:S76)</f>
        <v>0</v>
      </c>
      <c r="T73" s="241">
        <f>SUM(T74:T76)</f>
        <v>0</v>
      </c>
      <c r="U73" s="422">
        <f>SUM(U74:U76)</f>
        <v>0</v>
      </c>
      <c r="V73" s="423">
        <f>SUM(V74:V76)</f>
        <v>0</v>
      </c>
      <c r="W73" s="146"/>
      <c r="X73" s="242"/>
      <c r="Y73" s="257"/>
      <c r="Z73" s="257"/>
      <c r="AA73" s="257"/>
      <c r="AB73" s="257"/>
      <c r="AC73" s="257"/>
      <c r="AD73" s="424"/>
      <c r="AE73" s="235">
        <f t="shared" si="4"/>
        <v>0</v>
      </c>
    </row>
    <row r="74" spans="5:31" ht="48" thickBot="1">
      <c r="E74" s="361">
        <v>65</v>
      </c>
      <c r="F74" s="361">
        <f t="shared" si="11"/>
        <v>9884</v>
      </c>
      <c r="G74" s="361" t="str">
        <f t="shared" si="12"/>
        <v>+e9884</v>
      </c>
      <c r="H74" s="361" t="str">
        <f t="shared" si="13"/>
        <v>+e10011</v>
      </c>
      <c r="I74" s="7"/>
      <c r="J74" s="18">
        <v>2220</v>
      </c>
      <c r="K74" s="9" t="s">
        <v>540</v>
      </c>
      <c r="L74" s="450"/>
      <c r="M74" s="452"/>
      <c r="N74" s="147"/>
      <c r="O74" s="147"/>
      <c r="P74" s="147"/>
      <c r="Q74" s="145">
        <f t="shared" si="3"/>
        <v>0</v>
      </c>
      <c r="R74" s="146"/>
      <c r="S74" s="238"/>
      <c r="T74" s="243"/>
      <c r="U74" s="243"/>
      <c r="V74" s="421"/>
      <c r="W74" s="146"/>
      <c r="X74" s="238"/>
      <c r="Y74" s="243"/>
      <c r="Z74" s="243"/>
      <c r="AA74" s="243"/>
      <c r="AB74" s="243"/>
      <c r="AC74" s="243"/>
      <c r="AD74" s="421"/>
      <c r="AE74" s="235">
        <f t="shared" si="4"/>
        <v>0</v>
      </c>
    </row>
    <row r="75" spans="6:31" ht="79.5" thickBot="1">
      <c r="F75" s="361">
        <f t="shared" si="11"/>
        <v>10018</v>
      </c>
      <c r="G75" s="361" t="str">
        <f t="shared" si="12"/>
        <v>+e10018</v>
      </c>
      <c r="H75" s="361" t="str">
        <f t="shared" si="13"/>
        <v>+e10145</v>
      </c>
      <c r="I75" s="7"/>
      <c r="J75" s="8">
        <v>2221</v>
      </c>
      <c r="K75" s="10" t="s">
        <v>541</v>
      </c>
      <c r="L75" s="450"/>
      <c r="M75" s="452"/>
      <c r="N75" s="147"/>
      <c r="O75" s="147"/>
      <c r="P75" s="147"/>
      <c r="Q75" s="145">
        <f t="shared" si="3"/>
      </c>
      <c r="R75" s="146"/>
      <c r="S75" s="419"/>
      <c r="T75" s="156"/>
      <c r="U75" s="237">
        <f aca="true" t="shared" si="14" ref="U75:U80">P75</f>
        <v>0</v>
      </c>
      <c r="V75" s="420">
        <f aca="true" t="shared" si="15" ref="V75:V80">S75+T75-U75</f>
        <v>0</v>
      </c>
      <c r="W75" s="146"/>
      <c r="X75" s="238"/>
      <c r="Y75" s="243"/>
      <c r="Z75" s="243"/>
      <c r="AA75" s="243"/>
      <c r="AB75" s="243"/>
      <c r="AC75" s="243"/>
      <c r="AD75" s="421"/>
      <c r="AE75" s="235">
        <f t="shared" si="4"/>
        <v>0</v>
      </c>
    </row>
    <row r="76" spans="6:31" ht="63.75" thickBot="1">
      <c r="F76" s="361">
        <f t="shared" si="11"/>
        <v>10152</v>
      </c>
      <c r="G76" s="361" t="str">
        <f t="shared" si="12"/>
        <v>+e10152</v>
      </c>
      <c r="H76" s="361" t="str">
        <f t="shared" si="13"/>
        <v>+e10279</v>
      </c>
      <c r="I76" s="7"/>
      <c r="J76" s="14">
        <v>2224</v>
      </c>
      <c r="K76" s="13" t="s">
        <v>542</v>
      </c>
      <c r="L76" s="450"/>
      <c r="M76" s="452"/>
      <c r="N76" s="147"/>
      <c r="O76" s="147"/>
      <c r="P76" s="147"/>
      <c r="Q76" s="145">
        <f t="shared" si="3"/>
      </c>
      <c r="R76" s="146"/>
      <c r="S76" s="419"/>
      <c r="T76" s="156"/>
      <c r="U76" s="237">
        <f t="shared" si="14"/>
        <v>0</v>
      </c>
      <c r="V76" s="420">
        <f t="shared" si="15"/>
        <v>0</v>
      </c>
      <c r="W76" s="146"/>
      <c r="X76" s="238"/>
      <c r="Y76" s="243"/>
      <c r="Z76" s="243"/>
      <c r="AA76" s="243"/>
      <c r="AB76" s="243"/>
      <c r="AC76" s="243"/>
      <c r="AD76" s="421"/>
      <c r="AE76" s="235">
        <f t="shared" si="4"/>
        <v>0</v>
      </c>
    </row>
    <row r="77" spans="6:31" ht="18.75" thickBot="1">
      <c r="F77" s="361">
        <f t="shared" si="11"/>
        <v>10286</v>
      </c>
      <c r="G77" s="361" t="str">
        <f t="shared" si="12"/>
        <v>+e10286</v>
      </c>
      <c r="H77" s="361" t="str">
        <f t="shared" si="13"/>
        <v>+e10413</v>
      </c>
      <c r="I77" s="11">
        <v>2500</v>
      </c>
      <c r="J77" s="852" t="s">
        <v>543</v>
      </c>
      <c r="K77" s="852"/>
      <c r="L77" s="453"/>
      <c r="M77" s="456"/>
      <c r="N77" s="160"/>
      <c r="O77" s="160"/>
      <c r="P77" s="147"/>
      <c r="Q77" s="145">
        <f t="shared" si="3"/>
        <v>0</v>
      </c>
      <c r="R77" s="146"/>
      <c r="S77" s="426"/>
      <c r="T77" s="158"/>
      <c r="U77" s="237">
        <f t="shared" si="14"/>
        <v>0</v>
      </c>
      <c r="V77" s="420">
        <f t="shared" si="15"/>
        <v>0</v>
      </c>
      <c r="W77" s="146"/>
      <c r="X77" s="242"/>
      <c r="Y77" s="257"/>
      <c r="Z77" s="243"/>
      <c r="AA77" s="243"/>
      <c r="AB77" s="257"/>
      <c r="AC77" s="243"/>
      <c r="AD77" s="421"/>
      <c r="AE77" s="235">
        <f t="shared" si="4"/>
        <v>0</v>
      </c>
    </row>
    <row r="78" spans="6:31" ht="18.75" thickBot="1">
      <c r="F78" s="361">
        <f t="shared" si="11"/>
        <v>10420</v>
      </c>
      <c r="G78" s="361" t="str">
        <f t="shared" si="12"/>
        <v>+e10420</v>
      </c>
      <c r="H78" s="361" t="str">
        <f t="shared" si="13"/>
        <v>+e10547</v>
      </c>
      <c r="I78" s="11">
        <v>2600</v>
      </c>
      <c r="J78" s="853" t="s">
        <v>544</v>
      </c>
      <c r="K78" s="842"/>
      <c r="L78" s="453"/>
      <c r="M78" s="456"/>
      <c r="N78" s="160"/>
      <c r="O78" s="160"/>
      <c r="P78" s="147"/>
      <c r="Q78" s="145">
        <f t="shared" si="3"/>
        <v>0</v>
      </c>
      <c r="R78" s="146"/>
      <c r="S78" s="426"/>
      <c r="T78" s="158"/>
      <c r="U78" s="237">
        <f t="shared" si="14"/>
        <v>0</v>
      </c>
      <c r="V78" s="420">
        <f t="shared" si="15"/>
        <v>0</v>
      </c>
      <c r="W78" s="146"/>
      <c r="X78" s="242"/>
      <c r="Y78" s="257"/>
      <c r="Z78" s="243"/>
      <c r="AA78" s="243"/>
      <c r="AB78" s="257"/>
      <c r="AC78" s="243"/>
      <c r="AD78" s="421"/>
      <c r="AE78" s="235">
        <f t="shared" si="4"/>
        <v>0</v>
      </c>
    </row>
    <row r="79" spans="6:31" ht="18.75" thickBot="1">
      <c r="F79" s="361">
        <f t="shared" si="11"/>
        <v>10554</v>
      </c>
      <c r="G79" s="361" t="str">
        <f t="shared" si="12"/>
        <v>+e10554</v>
      </c>
      <c r="H79" s="361" t="str">
        <f t="shared" si="13"/>
        <v>+e10681</v>
      </c>
      <c r="I79" s="11">
        <v>2700</v>
      </c>
      <c r="J79" s="884" t="s">
        <v>545</v>
      </c>
      <c r="K79" s="885"/>
      <c r="L79" s="453"/>
      <c r="M79" s="456"/>
      <c r="N79" s="160"/>
      <c r="O79" s="160"/>
      <c r="P79" s="147"/>
      <c r="Q79" s="145">
        <f t="shared" si="3"/>
        <v>0</v>
      </c>
      <c r="R79" s="146"/>
      <c r="S79" s="426"/>
      <c r="T79" s="158"/>
      <c r="U79" s="237">
        <f t="shared" si="14"/>
        <v>0</v>
      </c>
      <c r="V79" s="420">
        <f t="shared" si="15"/>
        <v>0</v>
      </c>
      <c r="W79" s="146"/>
      <c r="X79" s="242"/>
      <c r="Y79" s="257"/>
      <c r="Z79" s="243"/>
      <c r="AA79" s="243"/>
      <c r="AB79" s="257"/>
      <c r="AC79" s="243"/>
      <c r="AD79" s="421"/>
      <c r="AE79" s="235">
        <f t="shared" si="4"/>
        <v>0</v>
      </c>
    </row>
    <row r="80" spans="6:31" ht="18.75" thickBot="1">
      <c r="F80" s="361">
        <f t="shared" si="11"/>
        <v>10688</v>
      </c>
      <c r="G80" s="361" t="str">
        <f t="shared" si="12"/>
        <v>+e10688</v>
      </c>
      <c r="H80" s="361" t="str">
        <f t="shared" si="13"/>
        <v>+e10815</v>
      </c>
      <c r="I80" s="11">
        <v>2800</v>
      </c>
      <c r="J80" s="994" t="s">
        <v>546</v>
      </c>
      <c r="K80" s="860"/>
      <c r="L80" s="453"/>
      <c r="M80" s="456"/>
      <c r="N80" s="160"/>
      <c r="O80" s="160"/>
      <c r="P80" s="147"/>
      <c r="Q80" s="145">
        <f t="shared" si="3"/>
        <v>0</v>
      </c>
      <c r="R80" s="146"/>
      <c r="S80" s="426"/>
      <c r="T80" s="158"/>
      <c r="U80" s="237">
        <f t="shared" si="14"/>
        <v>0</v>
      </c>
      <c r="V80" s="420">
        <f t="shared" si="15"/>
        <v>0</v>
      </c>
      <c r="W80" s="146"/>
      <c r="X80" s="242"/>
      <c r="Y80" s="257"/>
      <c r="Z80" s="243"/>
      <c r="AA80" s="243"/>
      <c r="AB80" s="257"/>
      <c r="AC80" s="243"/>
      <c r="AD80" s="421"/>
      <c r="AE80" s="235">
        <f t="shared" si="4"/>
        <v>0</v>
      </c>
    </row>
    <row r="81" spans="6:31" ht="33.75" customHeight="1" thickBot="1">
      <c r="F81" s="361">
        <f t="shared" si="11"/>
        <v>10822</v>
      </c>
      <c r="G81" s="361" t="str">
        <f t="shared" si="12"/>
        <v>+e10822</v>
      </c>
      <c r="H81" s="361" t="str">
        <f t="shared" si="13"/>
        <v>+e10949</v>
      </c>
      <c r="I81" s="11">
        <v>2900</v>
      </c>
      <c r="J81" s="852" t="s">
        <v>547</v>
      </c>
      <c r="K81" s="852"/>
      <c r="L81" s="470">
        <f>SUM(L82:L87)</f>
        <v>0</v>
      </c>
      <c r="M81" s="239">
        <f>SUM(M82:M87)</f>
        <v>0</v>
      </c>
      <c r="N81" s="154">
        <f>SUM(N82:N87)</f>
        <v>0</v>
      </c>
      <c r="O81" s="154">
        <f>SUM(O82:O87)</f>
        <v>0</v>
      </c>
      <c r="P81" s="154">
        <f>SUM(P82:P87)</f>
        <v>0</v>
      </c>
      <c r="Q81" s="145">
        <f t="shared" si="3"/>
        <v>0</v>
      </c>
      <c r="R81" s="146"/>
      <c r="S81" s="240">
        <f>SUM(S82:S87)</f>
        <v>0</v>
      </c>
      <c r="T81" s="241">
        <f>SUM(T82:T87)</f>
        <v>0</v>
      </c>
      <c r="U81" s="422">
        <f>SUM(U82:U87)</f>
        <v>0</v>
      </c>
      <c r="V81" s="423">
        <f>SUM(V82:V87)</f>
        <v>0</v>
      </c>
      <c r="W81" s="146"/>
      <c r="X81" s="242"/>
      <c r="Y81" s="257"/>
      <c r="Z81" s="257"/>
      <c r="AA81" s="257"/>
      <c r="AB81" s="257"/>
      <c r="AC81" s="257"/>
      <c r="AD81" s="424"/>
      <c r="AE81" s="235">
        <f t="shared" si="4"/>
        <v>0</v>
      </c>
    </row>
    <row r="82" spans="6:31" ht="35.25" customHeight="1" thickBot="1">
      <c r="F82" s="361">
        <f t="shared" si="11"/>
        <v>10956</v>
      </c>
      <c r="G82" s="361" t="str">
        <f t="shared" si="12"/>
        <v>+e10956</v>
      </c>
      <c r="H82" s="361" t="str">
        <f t="shared" si="13"/>
        <v>+e11083</v>
      </c>
      <c r="I82" s="57"/>
      <c r="J82" s="18">
        <v>2920</v>
      </c>
      <c r="K82" s="246" t="s">
        <v>548</v>
      </c>
      <c r="L82" s="450"/>
      <c r="M82" s="452"/>
      <c r="N82" s="147"/>
      <c r="O82" s="147"/>
      <c r="P82" s="147"/>
      <c r="Q82" s="145">
        <f t="shared" si="3"/>
      </c>
      <c r="R82" s="146"/>
      <c r="S82" s="419"/>
      <c r="T82" s="156"/>
      <c r="U82" s="237">
        <f aca="true" t="shared" si="16" ref="U82:U87">P82</f>
        <v>0</v>
      </c>
      <c r="V82" s="420">
        <f aca="true" t="shared" si="17" ref="V82:V87">S82+T82-U82</f>
        <v>0</v>
      </c>
      <c r="W82" s="146"/>
      <c r="X82" s="238"/>
      <c r="Y82" s="243"/>
      <c r="Z82" s="243"/>
      <c r="AA82" s="243"/>
      <c r="AB82" s="243"/>
      <c r="AC82" s="243"/>
      <c r="AD82" s="421"/>
      <c r="AE82" s="235">
        <f t="shared" si="4"/>
        <v>0</v>
      </c>
    </row>
    <row r="83" spans="6:31" ht="35.25" customHeight="1" thickBot="1">
      <c r="F83" s="361">
        <f t="shared" si="11"/>
        <v>11090</v>
      </c>
      <c r="G83" s="361" t="str">
        <f t="shared" si="12"/>
        <v>+e11090</v>
      </c>
      <c r="H83" s="361" t="str">
        <f t="shared" si="13"/>
        <v>+e11217</v>
      </c>
      <c r="I83" s="57"/>
      <c r="J83" s="53">
        <v>2969</v>
      </c>
      <c r="K83" s="247" t="s">
        <v>549</v>
      </c>
      <c r="L83" s="450"/>
      <c r="M83" s="452"/>
      <c r="N83" s="147"/>
      <c r="O83" s="147"/>
      <c r="P83" s="147"/>
      <c r="Q83" s="145">
        <f t="shared" si="3"/>
      </c>
      <c r="R83" s="146"/>
      <c r="S83" s="419"/>
      <c r="T83" s="156"/>
      <c r="U83" s="237">
        <f t="shared" si="16"/>
        <v>0</v>
      </c>
      <c r="V83" s="420">
        <f t="shared" si="17"/>
        <v>0</v>
      </c>
      <c r="W83" s="146"/>
      <c r="X83" s="238"/>
      <c r="Y83" s="243"/>
      <c r="Z83" s="243"/>
      <c r="AA83" s="243"/>
      <c r="AB83" s="243"/>
      <c r="AC83" s="243"/>
      <c r="AD83" s="421"/>
      <c r="AE83" s="235">
        <f t="shared" si="4"/>
        <v>0</v>
      </c>
    </row>
    <row r="84" spans="6:31" ht="35.25" customHeight="1" thickBot="1">
      <c r="F84" s="361">
        <f t="shared" si="11"/>
        <v>11224</v>
      </c>
      <c r="G84" s="361" t="str">
        <f t="shared" si="12"/>
        <v>+e11224</v>
      </c>
      <c r="H84" s="361" t="str">
        <f t="shared" si="13"/>
        <v>+e11351</v>
      </c>
      <c r="I84" s="57"/>
      <c r="J84" s="53">
        <v>2970</v>
      </c>
      <c r="K84" s="247" t="s">
        <v>550</v>
      </c>
      <c r="L84" s="450"/>
      <c r="M84" s="452"/>
      <c r="N84" s="147"/>
      <c r="O84" s="147"/>
      <c r="P84" s="147"/>
      <c r="Q84" s="145">
        <f t="shared" si="3"/>
      </c>
      <c r="R84" s="146"/>
      <c r="S84" s="419"/>
      <c r="T84" s="156"/>
      <c r="U84" s="237">
        <f t="shared" si="16"/>
        <v>0</v>
      </c>
      <c r="V84" s="420">
        <f t="shared" si="17"/>
        <v>0</v>
      </c>
      <c r="W84" s="146"/>
      <c r="X84" s="238"/>
      <c r="Y84" s="243"/>
      <c r="Z84" s="243"/>
      <c r="AA84" s="243"/>
      <c r="AB84" s="243"/>
      <c r="AC84" s="243"/>
      <c r="AD84" s="421"/>
      <c r="AE84" s="235">
        <f t="shared" si="4"/>
        <v>0</v>
      </c>
    </row>
    <row r="85" spans="6:31" ht="95.25" thickBot="1">
      <c r="F85" s="361">
        <f t="shared" si="11"/>
        <v>11358</v>
      </c>
      <c r="G85" s="361" t="str">
        <f t="shared" si="12"/>
        <v>+e11358</v>
      </c>
      <c r="H85" s="361" t="str">
        <f t="shared" si="13"/>
        <v>+e11485</v>
      </c>
      <c r="I85" s="57"/>
      <c r="J85" s="50">
        <v>2989</v>
      </c>
      <c r="K85" s="248" t="s">
        <v>551</v>
      </c>
      <c r="L85" s="450"/>
      <c r="M85" s="452"/>
      <c r="N85" s="147"/>
      <c r="O85" s="147"/>
      <c r="P85" s="147"/>
      <c r="Q85" s="145">
        <f t="shared" si="3"/>
      </c>
      <c r="R85" s="146"/>
      <c r="S85" s="419"/>
      <c r="T85" s="156"/>
      <c r="U85" s="237">
        <f t="shared" si="16"/>
        <v>0</v>
      </c>
      <c r="V85" s="420">
        <f t="shared" si="17"/>
        <v>0</v>
      </c>
      <c r="W85" s="146"/>
      <c r="X85" s="238"/>
      <c r="Y85" s="243"/>
      <c r="Z85" s="243"/>
      <c r="AA85" s="243"/>
      <c r="AB85" s="243"/>
      <c r="AC85" s="243"/>
      <c r="AD85" s="421"/>
      <c r="AE85" s="235">
        <f t="shared" si="4"/>
        <v>0</v>
      </c>
    </row>
    <row r="86" spans="6:31" ht="63.75" thickBot="1">
      <c r="F86" s="361">
        <f t="shared" si="11"/>
        <v>11492</v>
      </c>
      <c r="G86" s="361" t="str">
        <f t="shared" si="12"/>
        <v>+e11492</v>
      </c>
      <c r="H86" s="361" t="str">
        <f t="shared" si="13"/>
        <v>+e11619</v>
      </c>
      <c r="I86" s="7"/>
      <c r="J86" s="8">
        <v>2991</v>
      </c>
      <c r="K86" s="249" t="s">
        <v>552</v>
      </c>
      <c r="L86" s="450"/>
      <c r="M86" s="452"/>
      <c r="N86" s="147"/>
      <c r="O86" s="147"/>
      <c r="P86" s="147"/>
      <c r="Q86" s="145">
        <f t="shared" si="3"/>
      </c>
      <c r="R86" s="146"/>
      <c r="S86" s="419"/>
      <c r="T86" s="156"/>
      <c r="U86" s="237">
        <f t="shared" si="16"/>
        <v>0</v>
      </c>
      <c r="V86" s="420">
        <f t="shared" si="17"/>
        <v>0</v>
      </c>
      <c r="W86" s="146"/>
      <c r="X86" s="238"/>
      <c r="Y86" s="243"/>
      <c r="Z86" s="243"/>
      <c r="AA86" s="243"/>
      <c r="AB86" s="243"/>
      <c r="AC86" s="243"/>
      <c r="AD86" s="421"/>
      <c r="AE86" s="235">
        <f t="shared" si="4"/>
        <v>0</v>
      </c>
    </row>
    <row r="87" spans="6:31" ht="79.5" thickBot="1">
      <c r="F87" s="361">
        <f t="shared" si="11"/>
        <v>11626</v>
      </c>
      <c r="G87" s="361" t="str">
        <f t="shared" si="12"/>
        <v>+e11626</v>
      </c>
      <c r="H87" s="361" t="str">
        <f t="shared" si="13"/>
        <v>+e11753</v>
      </c>
      <c r="I87" s="7"/>
      <c r="J87" s="14">
        <v>2992</v>
      </c>
      <c r="K87" s="31" t="s">
        <v>553</v>
      </c>
      <c r="L87" s="450"/>
      <c r="M87" s="452"/>
      <c r="N87" s="147"/>
      <c r="O87" s="147"/>
      <c r="P87" s="147"/>
      <c r="Q87" s="145">
        <f t="shared" si="3"/>
      </c>
      <c r="R87" s="146"/>
      <c r="S87" s="419"/>
      <c r="T87" s="156"/>
      <c r="U87" s="237">
        <f t="shared" si="16"/>
        <v>0</v>
      </c>
      <c r="V87" s="420">
        <f t="shared" si="17"/>
        <v>0</v>
      </c>
      <c r="W87" s="146"/>
      <c r="X87" s="238"/>
      <c r="Y87" s="243"/>
      <c r="Z87" s="243"/>
      <c r="AA87" s="243"/>
      <c r="AB87" s="243"/>
      <c r="AC87" s="243"/>
      <c r="AD87" s="421"/>
      <c r="AE87" s="235">
        <f t="shared" si="4"/>
        <v>0</v>
      </c>
    </row>
    <row r="88" spans="6:31" ht="63">
      <c r="F88" s="361">
        <f t="shared" si="11"/>
        <v>11760</v>
      </c>
      <c r="G88" s="361" t="str">
        <f t="shared" si="12"/>
        <v>+e11760</v>
      </c>
      <c r="H88" s="361" t="str">
        <f t="shared" si="13"/>
        <v>+e11887</v>
      </c>
      <c r="I88" s="15"/>
      <c r="J88" s="428"/>
      <c r="K88" s="267" t="s">
        <v>122</v>
      </c>
      <c r="L88" s="151"/>
      <c r="M88" s="151"/>
      <c r="N88" s="151"/>
      <c r="O88" s="151"/>
      <c r="P88" s="152"/>
      <c r="Q88" s="145">
        <f t="shared" si="3"/>
      </c>
      <c r="R88" s="146"/>
      <c r="S88" s="253"/>
      <c r="T88" s="254"/>
      <c r="U88" s="254"/>
      <c r="V88" s="255"/>
      <c r="W88" s="146"/>
      <c r="X88" s="253"/>
      <c r="Y88" s="254"/>
      <c r="Z88" s="254"/>
      <c r="AA88" s="254"/>
      <c r="AB88" s="254"/>
      <c r="AC88" s="254"/>
      <c r="AD88" s="255"/>
      <c r="AE88" s="255"/>
    </row>
    <row r="89" spans="6:31" ht="35.25" customHeight="1" thickBot="1">
      <c r="F89" s="361">
        <f t="shared" si="11"/>
        <v>11894</v>
      </c>
      <c r="G89" s="361" t="str">
        <f t="shared" si="12"/>
        <v>+e11894</v>
      </c>
      <c r="H89" s="361" t="str">
        <f t="shared" si="13"/>
        <v>+e12021</v>
      </c>
      <c r="I89" s="11">
        <v>3300</v>
      </c>
      <c r="J89" s="879" t="s">
        <v>555</v>
      </c>
      <c r="K89" s="879"/>
      <c r="L89" s="470">
        <f>SUM(L90:L95)</f>
        <v>0</v>
      </c>
      <c r="M89" s="239">
        <f>SUM(M90:M95)</f>
        <v>0</v>
      </c>
      <c r="N89" s="154">
        <f>SUM(N90:N95)</f>
        <v>0</v>
      </c>
      <c r="O89" s="154">
        <f>SUM(O90:O95)</f>
        <v>0</v>
      </c>
      <c r="P89" s="154">
        <f>SUM(P90:P95)</f>
        <v>0</v>
      </c>
      <c r="Q89" s="145">
        <f t="shared" si="3"/>
        <v>0</v>
      </c>
      <c r="R89" s="146"/>
      <c r="S89" s="242"/>
      <c r="T89" s="257"/>
      <c r="U89" s="257"/>
      <c r="V89" s="424"/>
      <c r="W89" s="146"/>
      <c r="X89" s="242"/>
      <c r="Y89" s="257"/>
      <c r="Z89" s="257"/>
      <c r="AA89" s="257"/>
      <c r="AB89" s="257"/>
      <c r="AC89" s="257"/>
      <c r="AD89" s="424"/>
      <c r="AE89" s="235">
        <f t="shared" si="4"/>
        <v>0</v>
      </c>
    </row>
    <row r="90" spans="6:31" ht="18.75" customHeight="1" thickBot="1">
      <c r="F90" s="361">
        <f t="shared" si="11"/>
        <v>12028</v>
      </c>
      <c r="G90" s="361" t="str">
        <f t="shared" si="12"/>
        <v>+e12028</v>
      </c>
      <c r="H90" s="361" t="str">
        <f t="shared" si="13"/>
        <v>+e12155</v>
      </c>
      <c r="I90" s="15"/>
      <c r="J90" s="18">
        <v>3301</v>
      </c>
      <c r="K90" s="471" t="s">
        <v>556</v>
      </c>
      <c r="L90" s="450"/>
      <c r="M90" s="452"/>
      <c r="N90" s="147"/>
      <c r="O90" s="147"/>
      <c r="P90" s="147"/>
      <c r="Q90" s="145">
        <f t="shared" si="3"/>
      </c>
      <c r="R90" s="146"/>
      <c r="S90" s="238"/>
      <c r="T90" s="243"/>
      <c r="U90" s="243"/>
      <c r="V90" s="421"/>
      <c r="W90" s="146"/>
      <c r="X90" s="238"/>
      <c r="Y90" s="243"/>
      <c r="Z90" s="243"/>
      <c r="AA90" s="243"/>
      <c r="AB90" s="243"/>
      <c r="AC90" s="243"/>
      <c r="AD90" s="421"/>
      <c r="AE90" s="235">
        <f t="shared" si="4"/>
        <v>0</v>
      </c>
    </row>
    <row r="91" spans="6:31" ht="75.75" thickBot="1">
      <c r="F91" s="361">
        <f t="shared" si="11"/>
        <v>12162</v>
      </c>
      <c r="G91" s="361" t="str">
        <f t="shared" si="12"/>
        <v>+e12162</v>
      </c>
      <c r="H91" s="361" t="str">
        <f t="shared" si="13"/>
        <v>+e12289</v>
      </c>
      <c r="I91" s="15"/>
      <c r="J91" s="53">
        <v>3302</v>
      </c>
      <c r="K91" s="472" t="s">
        <v>123</v>
      </c>
      <c r="L91" s="450"/>
      <c r="M91" s="452"/>
      <c r="N91" s="147"/>
      <c r="O91" s="147"/>
      <c r="P91" s="147"/>
      <c r="Q91" s="145">
        <f t="shared" si="3"/>
      </c>
      <c r="R91" s="146"/>
      <c r="S91" s="238"/>
      <c r="T91" s="243"/>
      <c r="U91" s="243"/>
      <c r="V91" s="421"/>
      <c r="W91" s="146"/>
      <c r="X91" s="238"/>
      <c r="Y91" s="243"/>
      <c r="Z91" s="243"/>
      <c r="AA91" s="243"/>
      <c r="AB91" s="243"/>
      <c r="AC91" s="243"/>
      <c r="AD91" s="421"/>
      <c r="AE91" s="235">
        <f t="shared" si="4"/>
        <v>0</v>
      </c>
    </row>
    <row r="92" spans="6:31" ht="45.75" thickBot="1">
      <c r="F92" s="361">
        <f t="shared" si="11"/>
        <v>12296</v>
      </c>
      <c r="G92" s="361" t="str">
        <f t="shared" si="12"/>
        <v>+e12296</v>
      </c>
      <c r="H92" s="361" t="str">
        <f t="shared" si="13"/>
        <v>+e12423</v>
      </c>
      <c r="I92" s="15"/>
      <c r="J92" s="53">
        <v>3303</v>
      </c>
      <c r="K92" s="472" t="s">
        <v>558</v>
      </c>
      <c r="L92" s="450"/>
      <c r="M92" s="452"/>
      <c r="N92" s="147"/>
      <c r="O92" s="147"/>
      <c r="P92" s="147"/>
      <c r="Q92" s="145">
        <f t="shared" si="3"/>
      </c>
      <c r="R92" s="146"/>
      <c r="S92" s="238"/>
      <c r="T92" s="243"/>
      <c r="U92" s="243"/>
      <c r="V92" s="421"/>
      <c r="W92" s="146"/>
      <c r="X92" s="238"/>
      <c r="Y92" s="243"/>
      <c r="Z92" s="243"/>
      <c r="AA92" s="243"/>
      <c r="AB92" s="243"/>
      <c r="AC92" s="243"/>
      <c r="AD92" s="421"/>
      <c r="AE92" s="235">
        <f t="shared" si="4"/>
        <v>0</v>
      </c>
    </row>
    <row r="93" spans="6:31" ht="60.75" thickBot="1">
      <c r="F93" s="361">
        <f t="shared" si="11"/>
        <v>12430</v>
      </c>
      <c r="G93" s="361" t="str">
        <f t="shared" si="12"/>
        <v>+e12430</v>
      </c>
      <c r="H93" s="361" t="str">
        <f t="shared" si="13"/>
        <v>+e12557</v>
      </c>
      <c r="I93" s="15"/>
      <c r="J93" s="50">
        <v>3304</v>
      </c>
      <c r="K93" s="473" t="s">
        <v>559</v>
      </c>
      <c r="L93" s="450"/>
      <c r="M93" s="452"/>
      <c r="N93" s="147"/>
      <c r="O93" s="147"/>
      <c r="P93" s="147"/>
      <c r="Q93" s="145">
        <f t="shared" si="3"/>
      </c>
      <c r="R93" s="146"/>
      <c r="S93" s="238"/>
      <c r="T93" s="243"/>
      <c r="U93" s="243"/>
      <c r="V93" s="421"/>
      <c r="W93" s="146"/>
      <c r="X93" s="238"/>
      <c r="Y93" s="243"/>
      <c r="Z93" s="243"/>
      <c r="AA93" s="243"/>
      <c r="AB93" s="243"/>
      <c r="AC93" s="243"/>
      <c r="AD93" s="421"/>
      <c r="AE93" s="235">
        <f t="shared" si="4"/>
        <v>0</v>
      </c>
    </row>
    <row r="94" spans="6:31" ht="120.75" thickBot="1">
      <c r="F94" s="361">
        <f t="shared" si="11"/>
        <v>12564</v>
      </c>
      <c r="G94" s="361" t="str">
        <f t="shared" si="12"/>
        <v>+e12564</v>
      </c>
      <c r="H94" s="361" t="str">
        <f t="shared" si="13"/>
        <v>+e12691</v>
      </c>
      <c r="I94" s="15"/>
      <c r="J94" s="14">
        <v>3305</v>
      </c>
      <c r="K94" s="474" t="s">
        <v>560</v>
      </c>
      <c r="L94" s="450"/>
      <c r="M94" s="452"/>
      <c r="N94" s="147"/>
      <c r="O94" s="147"/>
      <c r="P94" s="147"/>
      <c r="Q94" s="145">
        <f t="shared" si="3"/>
      </c>
      <c r="R94" s="146"/>
      <c r="S94" s="238"/>
      <c r="T94" s="243"/>
      <c r="U94" s="243"/>
      <c r="V94" s="421"/>
      <c r="W94" s="146"/>
      <c r="X94" s="238"/>
      <c r="Y94" s="243"/>
      <c r="Z94" s="243"/>
      <c r="AA94" s="243"/>
      <c r="AB94" s="243"/>
      <c r="AC94" s="243"/>
      <c r="AD94" s="421"/>
      <c r="AE94" s="235">
        <f aca="true" t="shared" si="18" ref="AE94:AE139">AA94-AB94-AC94-AD94</f>
        <v>0</v>
      </c>
    </row>
    <row r="95" spans="6:31" ht="105.75" thickBot="1">
      <c r="F95" s="361">
        <f t="shared" si="11"/>
        <v>12698</v>
      </c>
      <c r="G95" s="361" t="str">
        <f t="shared" si="12"/>
        <v>+e12698</v>
      </c>
      <c r="H95" s="361" t="str">
        <f t="shared" si="13"/>
        <v>+e12825</v>
      </c>
      <c r="I95" s="15"/>
      <c r="J95" s="14">
        <v>3306</v>
      </c>
      <c r="K95" s="474" t="s">
        <v>561</v>
      </c>
      <c r="L95" s="450"/>
      <c r="M95" s="452"/>
      <c r="N95" s="147"/>
      <c r="O95" s="147"/>
      <c r="P95" s="147"/>
      <c r="Q95" s="145">
        <f t="shared" si="3"/>
      </c>
      <c r="R95" s="146"/>
      <c r="S95" s="238"/>
      <c r="T95" s="243"/>
      <c r="U95" s="243"/>
      <c r="V95" s="421"/>
      <c r="W95" s="146"/>
      <c r="X95" s="238"/>
      <c r="Y95" s="243"/>
      <c r="Z95" s="243"/>
      <c r="AA95" s="243"/>
      <c r="AB95" s="243"/>
      <c r="AC95" s="243"/>
      <c r="AD95" s="421"/>
      <c r="AE95" s="235">
        <f t="shared" si="18"/>
        <v>0</v>
      </c>
    </row>
    <row r="96" spans="6:31" ht="18.75" thickBot="1">
      <c r="F96" s="361">
        <f t="shared" si="11"/>
        <v>12832</v>
      </c>
      <c r="G96" s="361" t="str">
        <f t="shared" si="12"/>
        <v>+e12832</v>
      </c>
      <c r="H96" s="361" t="str">
        <f t="shared" si="13"/>
        <v>+e12959</v>
      </c>
      <c r="I96" s="11">
        <v>3900</v>
      </c>
      <c r="J96" s="879" t="s">
        <v>562</v>
      </c>
      <c r="K96" s="879"/>
      <c r="L96" s="453"/>
      <c r="M96" s="456"/>
      <c r="N96" s="160"/>
      <c r="O96" s="160"/>
      <c r="P96" s="147"/>
      <c r="Q96" s="145">
        <f aca="true" t="shared" si="19" ref="Q96:Q138">(IF($E96&lt;&gt;0,$J$2,IF($I96&lt;&gt;0,$J$2,"")))</f>
        <v>0</v>
      </c>
      <c r="R96" s="146"/>
      <c r="S96" s="426"/>
      <c r="T96" s="158"/>
      <c r="U96" s="241">
        <f aca="true" t="shared" si="20" ref="U96:U139">P96</f>
        <v>0</v>
      </c>
      <c r="V96" s="420">
        <f>S96+T96-U96</f>
        <v>0</v>
      </c>
      <c r="W96" s="146"/>
      <c r="X96" s="426"/>
      <c r="Y96" s="158"/>
      <c r="Z96" s="427">
        <f>+IF(+(S96+T96)&gt;=P96,+T96,+(+P96-S96))</f>
        <v>0</v>
      </c>
      <c r="AA96" s="237">
        <f>X96+Y96-Z96</f>
        <v>0</v>
      </c>
      <c r="AB96" s="158"/>
      <c r="AC96" s="158"/>
      <c r="AD96" s="157"/>
      <c r="AE96" s="235">
        <f t="shared" si="18"/>
        <v>0</v>
      </c>
    </row>
    <row r="97" spans="6:31" ht="18.75" thickBot="1">
      <c r="F97" s="361">
        <f t="shared" si="11"/>
        <v>12966</v>
      </c>
      <c r="G97" s="361" t="str">
        <f t="shared" si="12"/>
        <v>+e12966</v>
      </c>
      <c r="H97" s="361" t="str">
        <f t="shared" si="13"/>
        <v>+e13093</v>
      </c>
      <c r="I97" s="11">
        <v>4000</v>
      </c>
      <c r="J97" s="881" t="s">
        <v>563</v>
      </c>
      <c r="K97" s="881"/>
      <c r="L97" s="453"/>
      <c r="M97" s="456"/>
      <c r="N97" s="160"/>
      <c r="O97" s="160"/>
      <c r="P97" s="147"/>
      <c r="Q97" s="145">
        <f t="shared" si="19"/>
        <v>0</v>
      </c>
      <c r="R97" s="146"/>
      <c r="S97" s="426"/>
      <c r="T97" s="158"/>
      <c r="U97" s="241">
        <f t="shared" si="20"/>
        <v>0</v>
      </c>
      <c r="V97" s="420">
        <f>S97+T97-U97</f>
        <v>0</v>
      </c>
      <c r="W97" s="146"/>
      <c r="X97" s="242"/>
      <c r="Y97" s="257"/>
      <c r="Z97" s="257"/>
      <c r="AA97" s="243"/>
      <c r="AB97" s="257"/>
      <c r="AC97" s="257"/>
      <c r="AD97" s="421"/>
      <c r="AE97" s="235">
        <f t="shared" si="18"/>
        <v>0</v>
      </c>
    </row>
    <row r="98" spans="6:31" ht="18.75" thickBot="1">
      <c r="F98" s="361">
        <f t="shared" si="11"/>
        <v>13100</v>
      </c>
      <c r="G98" s="361" t="str">
        <f t="shared" si="12"/>
        <v>+e13100</v>
      </c>
      <c r="H98" s="361" t="str">
        <f t="shared" si="13"/>
        <v>+e13227</v>
      </c>
      <c r="I98" s="11">
        <v>4100</v>
      </c>
      <c r="J98" s="879" t="s">
        <v>564</v>
      </c>
      <c r="K98" s="879"/>
      <c r="L98" s="453"/>
      <c r="M98" s="456"/>
      <c r="N98" s="160"/>
      <c r="O98" s="160"/>
      <c r="P98" s="147"/>
      <c r="Q98" s="145">
        <f t="shared" si="19"/>
        <v>0</v>
      </c>
      <c r="R98" s="146"/>
      <c r="S98" s="242"/>
      <c r="T98" s="257"/>
      <c r="U98" s="257"/>
      <c r="V98" s="424"/>
      <c r="W98" s="146"/>
      <c r="X98" s="242"/>
      <c r="Y98" s="257"/>
      <c r="Z98" s="257"/>
      <c r="AA98" s="257"/>
      <c r="AB98" s="257"/>
      <c r="AC98" s="257"/>
      <c r="AD98" s="424"/>
      <c r="AE98" s="235">
        <f t="shared" si="18"/>
        <v>0</v>
      </c>
    </row>
    <row r="99" spans="6:31" ht="18.75" thickBot="1">
      <c r="F99" s="361">
        <f t="shared" si="11"/>
        <v>13234</v>
      </c>
      <c r="G99" s="361" t="str">
        <f t="shared" si="12"/>
        <v>+e13234</v>
      </c>
      <c r="H99" s="361" t="str">
        <f t="shared" si="13"/>
        <v>+e13361</v>
      </c>
      <c r="I99" s="11">
        <v>4200</v>
      </c>
      <c r="J99" s="852" t="s">
        <v>565</v>
      </c>
      <c r="K99" s="852"/>
      <c r="L99" s="470">
        <f>SUM(L100:L105)</f>
        <v>0</v>
      </c>
      <c r="M99" s="239">
        <f>SUM(M100:M105)</f>
        <v>0</v>
      </c>
      <c r="N99" s="154">
        <f>SUM(N100:N105)</f>
        <v>0</v>
      </c>
      <c r="O99" s="154">
        <f>SUM(O100:O105)</f>
        <v>0</v>
      </c>
      <c r="P99" s="154">
        <f>SUM(P100:P105)</f>
        <v>0</v>
      </c>
      <c r="Q99" s="145">
        <f t="shared" si="19"/>
        <v>0</v>
      </c>
      <c r="R99" s="146"/>
      <c r="S99" s="240">
        <f>SUM(S100:S105)</f>
        <v>0</v>
      </c>
      <c r="T99" s="241">
        <f>SUM(T100:T105)</f>
        <v>0</v>
      </c>
      <c r="U99" s="422">
        <f>SUM(U100:U105)</f>
        <v>0</v>
      </c>
      <c r="V99" s="423">
        <f>SUM(V100:V105)</f>
        <v>0</v>
      </c>
      <c r="W99" s="146"/>
      <c r="X99" s="240">
        <f aca="true" t="shared" si="21" ref="X99:AD99">SUM(X100:X105)</f>
        <v>0</v>
      </c>
      <c r="Y99" s="241">
        <f t="shared" si="21"/>
        <v>0</v>
      </c>
      <c r="Z99" s="241">
        <f t="shared" si="21"/>
        <v>0</v>
      </c>
      <c r="AA99" s="241">
        <f t="shared" si="21"/>
        <v>0</v>
      </c>
      <c r="AB99" s="241">
        <f t="shared" si="21"/>
        <v>0</v>
      </c>
      <c r="AC99" s="241">
        <f t="shared" si="21"/>
        <v>0</v>
      </c>
      <c r="AD99" s="423">
        <f t="shared" si="21"/>
        <v>0</v>
      </c>
      <c r="AE99" s="235">
        <f t="shared" si="18"/>
        <v>0</v>
      </c>
    </row>
    <row r="100" spans="6:31" ht="79.5" thickBot="1">
      <c r="F100" s="361">
        <f t="shared" si="11"/>
        <v>13368</v>
      </c>
      <c r="G100" s="361" t="str">
        <f t="shared" si="12"/>
        <v>+e13368</v>
      </c>
      <c r="H100" s="361" t="str">
        <f t="shared" si="13"/>
        <v>+e13495</v>
      </c>
      <c r="I100" s="58"/>
      <c r="J100" s="18">
        <v>4201</v>
      </c>
      <c r="K100" s="9" t="s">
        <v>566</v>
      </c>
      <c r="L100" s="450"/>
      <c r="M100" s="452"/>
      <c r="N100" s="147"/>
      <c r="O100" s="147"/>
      <c r="P100" s="147"/>
      <c r="Q100" s="145">
        <f t="shared" si="19"/>
      </c>
      <c r="R100" s="146"/>
      <c r="S100" s="419"/>
      <c r="T100" s="156"/>
      <c r="U100" s="237">
        <f t="shared" si="20"/>
        <v>0</v>
      </c>
      <c r="V100" s="420">
        <f aca="true" t="shared" si="22" ref="V100:V105">S100+T100-U100</f>
        <v>0</v>
      </c>
      <c r="W100" s="146"/>
      <c r="X100" s="419"/>
      <c r="Y100" s="156"/>
      <c r="Z100" s="427">
        <f aca="true" t="shared" si="23" ref="Z100:Z105">+IF(+(S100+T100)&gt;=P100,+T100,+(+P100-S100))</f>
        <v>0</v>
      </c>
      <c r="AA100" s="237">
        <f aca="true" t="shared" si="24" ref="AA100:AA105">X100+Y100-Z100</f>
        <v>0</v>
      </c>
      <c r="AB100" s="156"/>
      <c r="AC100" s="156"/>
      <c r="AD100" s="157"/>
      <c r="AE100" s="235">
        <f t="shared" si="18"/>
        <v>0</v>
      </c>
    </row>
    <row r="101" spans="6:31" ht="79.5" thickBot="1">
      <c r="F101" s="361">
        <f t="shared" si="11"/>
        <v>13502</v>
      </c>
      <c r="G101" s="361" t="str">
        <f t="shared" si="12"/>
        <v>+e13502</v>
      </c>
      <c r="H101" s="361" t="str">
        <f t="shared" si="13"/>
        <v>+e13629</v>
      </c>
      <c r="I101" s="58"/>
      <c r="J101" s="8">
        <v>4202</v>
      </c>
      <c r="K101" s="10" t="s">
        <v>567</v>
      </c>
      <c r="L101" s="450"/>
      <c r="M101" s="452"/>
      <c r="N101" s="147"/>
      <c r="O101" s="147"/>
      <c r="P101" s="147"/>
      <c r="Q101" s="145">
        <f t="shared" si="19"/>
      </c>
      <c r="R101" s="146"/>
      <c r="S101" s="419"/>
      <c r="T101" s="156"/>
      <c r="U101" s="237">
        <f t="shared" si="20"/>
        <v>0</v>
      </c>
      <c r="V101" s="420">
        <f t="shared" si="22"/>
        <v>0</v>
      </c>
      <c r="W101" s="146"/>
      <c r="X101" s="419"/>
      <c r="Y101" s="156"/>
      <c r="Z101" s="427">
        <f t="shared" si="23"/>
        <v>0</v>
      </c>
      <c r="AA101" s="237">
        <f t="shared" si="24"/>
        <v>0</v>
      </c>
      <c r="AB101" s="156"/>
      <c r="AC101" s="156"/>
      <c r="AD101" s="157"/>
      <c r="AE101" s="235">
        <f t="shared" si="18"/>
        <v>0</v>
      </c>
    </row>
    <row r="102" spans="6:31" ht="79.5" thickBot="1">
      <c r="F102" s="361">
        <f t="shared" si="11"/>
        <v>13636</v>
      </c>
      <c r="G102" s="361" t="str">
        <f t="shared" si="12"/>
        <v>+e13636</v>
      </c>
      <c r="H102" s="361" t="str">
        <f t="shared" si="13"/>
        <v>+e13763</v>
      </c>
      <c r="I102" s="58"/>
      <c r="J102" s="8">
        <v>4214</v>
      </c>
      <c r="K102" s="10" t="s">
        <v>568</v>
      </c>
      <c r="L102" s="450"/>
      <c r="M102" s="452"/>
      <c r="N102" s="147"/>
      <c r="O102" s="147"/>
      <c r="P102" s="147"/>
      <c r="Q102" s="145">
        <f t="shared" si="19"/>
      </c>
      <c r="R102" s="146"/>
      <c r="S102" s="419"/>
      <c r="T102" s="156"/>
      <c r="U102" s="237">
        <f t="shared" si="20"/>
        <v>0</v>
      </c>
      <c r="V102" s="420">
        <f t="shared" si="22"/>
        <v>0</v>
      </c>
      <c r="W102" s="146"/>
      <c r="X102" s="419"/>
      <c r="Y102" s="156"/>
      <c r="Z102" s="427">
        <f t="shared" si="23"/>
        <v>0</v>
      </c>
      <c r="AA102" s="237">
        <f t="shared" si="24"/>
        <v>0</v>
      </c>
      <c r="AB102" s="156"/>
      <c r="AC102" s="156"/>
      <c r="AD102" s="157"/>
      <c r="AE102" s="235">
        <f t="shared" si="18"/>
        <v>0</v>
      </c>
    </row>
    <row r="103" spans="6:31" ht="95.25" thickBot="1">
      <c r="F103" s="361">
        <f t="shared" si="11"/>
        <v>13770</v>
      </c>
      <c r="G103" s="361" t="str">
        <f t="shared" si="12"/>
        <v>+e13770</v>
      </c>
      <c r="H103" s="361" t="str">
        <f t="shared" si="13"/>
        <v>+e13897</v>
      </c>
      <c r="I103" s="58"/>
      <c r="J103" s="8">
        <v>4217</v>
      </c>
      <c r="K103" s="10" t="s">
        <v>569</v>
      </c>
      <c r="L103" s="450"/>
      <c r="M103" s="452"/>
      <c r="N103" s="147"/>
      <c r="O103" s="147"/>
      <c r="P103" s="147"/>
      <c r="Q103" s="145">
        <f t="shared" si="19"/>
      </c>
      <c r="R103" s="146"/>
      <c r="S103" s="419"/>
      <c r="T103" s="156"/>
      <c r="U103" s="237">
        <f t="shared" si="20"/>
        <v>0</v>
      </c>
      <c r="V103" s="420">
        <f t="shared" si="22"/>
        <v>0</v>
      </c>
      <c r="W103" s="146"/>
      <c r="X103" s="419"/>
      <c r="Y103" s="156"/>
      <c r="Z103" s="427">
        <f t="shared" si="23"/>
        <v>0</v>
      </c>
      <c r="AA103" s="237">
        <f t="shared" si="24"/>
        <v>0</v>
      </c>
      <c r="AB103" s="156"/>
      <c r="AC103" s="156"/>
      <c r="AD103" s="157"/>
      <c r="AE103" s="235">
        <f t="shared" si="18"/>
        <v>0</v>
      </c>
    </row>
    <row r="104" spans="6:31" ht="126.75" thickBot="1">
      <c r="F104" s="361">
        <f t="shared" si="11"/>
        <v>13904</v>
      </c>
      <c r="G104" s="361" t="str">
        <f t="shared" si="12"/>
        <v>+e13904</v>
      </c>
      <c r="H104" s="361" t="str">
        <f t="shared" si="13"/>
        <v>+e14031</v>
      </c>
      <c r="I104" s="58"/>
      <c r="J104" s="8">
        <v>4218</v>
      </c>
      <c r="K104" s="19" t="s">
        <v>570</v>
      </c>
      <c r="L104" s="450"/>
      <c r="M104" s="452"/>
      <c r="N104" s="147"/>
      <c r="O104" s="147"/>
      <c r="P104" s="147"/>
      <c r="Q104" s="145">
        <f t="shared" si="19"/>
      </c>
      <c r="R104" s="146"/>
      <c r="S104" s="419"/>
      <c r="T104" s="156"/>
      <c r="U104" s="237">
        <f t="shared" si="20"/>
        <v>0</v>
      </c>
      <c r="V104" s="420">
        <f t="shared" si="22"/>
        <v>0</v>
      </c>
      <c r="W104" s="146"/>
      <c r="X104" s="419"/>
      <c r="Y104" s="156"/>
      <c r="Z104" s="427">
        <f t="shared" si="23"/>
        <v>0</v>
      </c>
      <c r="AA104" s="237">
        <f t="shared" si="24"/>
        <v>0</v>
      </c>
      <c r="AB104" s="156"/>
      <c r="AC104" s="156"/>
      <c r="AD104" s="157"/>
      <c r="AE104" s="235">
        <f t="shared" si="18"/>
        <v>0</v>
      </c>
    </row>
    <row r="105" spans="6:31" ht="63.75" thickBot="1">
      <c r="F105" s="361">
        <f t="shared" si="11"/>
        <v>14038</v>
      </c>
      <c r="G105" s="361" t="str">
        <f t="shared" si="12"/>
        <v>+e14038</v>
      </c>
      <c r="H105" s="361" t="str">
        <f t="shared" si="13"/>
        <v>+e14165</v>
      </c>
      <c r="I105" s="58"/>
      <c r="J105" s="8">
        <v>4219</v>
      </c>
      <c r="K105" s="37" t="s">
        <v>571</v>
      </c>
      <c r="L105" s="450"/>
      <c r="M105" s="452"/>
      <c r="N105" s="147"/>
      <c r="O105" s="147"/>
      <c r="P105" s="147"/>
      <c r="Q105" s="145">
        <f t="shared" si="19"/>
      </c>
      <c r="R105" s="146"/>
      <c r="S105" s="419"/>
      <c r="T105" s="156"/>
      <c r="U105" s="237">
        <f t="shared" si="20"/>
        <v>0</v>
      </c>
      <c r="V105" s="420">
        <f t="shared" si="22"/>
        <v>0</v>
      </c>
      <c r="W105" s="146"/>
      <c r="X105" s="419"/>
      <c r="Y105" s="156"/>
      <c r="Z105" s="427">
        <f t="shared" si="23"/>
        <v>0</v>
      </c>
      <c r="AA105" s="237">
        <f t="shared" si="24"/>
        <v>0</v>
      </c>
      <c r="AB105" s="156"/>
      <c r="AC105" s="156"/>
      <c r="AD105" s="157"/>
      <c r="AE105" s="235">
        <f t="shared" si="18"/>
        <v>0</v>
      </c>
    </row>
    <row r="106" spans="6:31" ht="18.75" thickBot="1">
      <c r="F106" s="361">
        <f t="shared" si="11"/>
        <v>14172</v>
      </c>
      <c r="G106" s="361" t="str">
        <f t="shared" si="12"/>
        <v>+e14172</v>
      </c>
      <c r="H106" s="361" t="str">
        <f t="shared" si="13"/>
        <v>+e14299</v>
      </c>
      <c r="I106" s="11">
        <v>4300</v>
      </c>
      <c r="J106" s="852" t="s">
        <v>572</v>
      </c>
      <c r="K106" s="852"/>
      <c r="L106" s="470">
        <f>SUM(L107:L109)</f>
        <v>0</v>
      </c>
      <c r="M106" s="239">
        <f>SUM(M107:M109)</f>
        <v>0</v>
      </c>
      <c r="N106" s="154">
        <f>SUM(N107:N109)</f>
        <v>0</v>
      </c>
      <c r="O106" s="154">
        <f>SUM(O107:O109)</f>
        <v>0</v>
      </c>
      <c r="P106" s="154">
        <f>SUM(P107:P109)</f>
        <v>0</v>
      </c>
      <c r="Q106" s="145">
        <f t="shared" si="19"/>
        <v>0</v>
      </c>
      <c r="R106" s="146"/>
      <c r="S106" s="240">
        <f>SUM(S107:S109)</f>
        <v>0</v>
      </c>
      <c r="T106" s="241">
        <f>SUM(T107:T109)</f>
        <v>0</v>
      </c>
      <c r="U106" s="422">
        <f>SUM(U107:U109)</f>
        <v>0</v>
      </c>
      <c r="V106" s="423">
        <f>SUM(V107:V109)</f>
        <v>0</v>
      </c>
      <c r="W106" s="146"/>
      <c r="X106" s="240">
        <f aca="true" t="shared" si="25" ref="X106:AD106">SUM(X107:X109)</f>
        <v>0</v>
      </c>
      <c r="Y106" s="241">
        <f t="shared" si="25"/>
        <v>0</v>
      </c>
      <c r="Z106" s="241">
        <f t="shared" si="25"/>
        <v>0</v>
      </c>
      <c r="AA106" s="241">
        <f t="shared" si="25"/>
        <v>0</v>
      </c>
      <c r="AB106" s="241">
        <f t="shared" si="25"/>
        <v>0</v>
      </c>
      <c r="AC106" s="241">
        <f t="shared" si="25"/>
        <v>0</v>
      </c>
      <c r="AD106" s="423">
        <f t="shared" si="25"/>
        <v>0</v>
      </c>
      <c r="AE106" s="235">
        <f t="shared" si="18"/>
        <v>0</v>
      </c>
    </row>
    <row r="107" spans="6:31" ht="30.75" thickBot="1">
      <c r="F107" s="361">
        <f t="shared" si="11"/>
        <v>14306</v>
      </c>
      <c r="G107" s="361" t="str">
        <f t="shared" si="12"/>
        <v>+e14306</v>
      </c>
      <c r="H107" s="361" t="str">
        <f t="shared" si="13"/>
        <v>+e14433</v>
      </c>
      <c r="I107" s="58"/>
      <c r="J107" s="18">
        <v>4301</v>
      </c>
      <c r="K107" s="47" t="s">
        <v>573</v>
      </c>
      <c r="L107" s="450"/>
      <c r="M107" s="452"/>
      <c r="N107" s="147"/>
      <c r="O107" s="147"/>
      <c r="P107" s="147"/>
      <c r="Q107" s="145">
        <f t="shared" si="19"/>
      </c>
      <c r="R107" s="146"/>
      <c r="S107" s="419"/>
      <c r="T107" s="156"/>
      <c r="U107" s="237">
        <f t="shared" si="20"/>
        <v>0</v>
      </c>
      <c r="V107" s="420">
        <f aca="true" t="shared" si="26" ref="V107:V112">S107+T107-U107</f>
        <v>0</v>
      </c>
      <c r="W107" s="146"/>
      <c r="X107" s="419"/>
      <c r="Y107" s="156"/>
      <c r="Z107" s="427">
        <f aca="true" t="shared" si="27" ref="Z107:Z112">+IF(+(S107+T107)&gt;=P107,+T107,+(+P107-S107))</f>
        <v>0</v>
      </c>
      <c r="AA107" s="237">
        <f aca="true" t="shared" si="28" ref="AA107:AA112">X107+Y107-Z107</f>
        <v>0</v>
      </c>
      <c r="AB107" s="156"/>
      <c r="AC107" s="156"/>
      <c r="AD107" s="157"/>
      <c r="AE107" s="235">
        <f t="shared" si="18"/>
        <v>0</v>
      </c>
    </row>
    <row r="108" spans="6:31" ht="63.75" thickBot="1">
      <c r="F108" s="361">
        <f t="shared" si="11"/>
        <v>14440</v>
      </c>
      <c r="G108" s="361" t="str">
        <f t="shared" si="12"/>
        <v>+e14440</v>
      </c>
      <c r="H108" s="361" t="str">
        <f t="shared" si="13"/>
        <v>+e14567</v>
      </c>
      <c r="I108" s="58"/>
      <c r="J108" s="8">
        <v>4302</v>
      </c>
      <c r="K108" s="10" t="s">
        <v>124</v>
      </c>
      <c r="L108" s="450"/>
      <c r="M108" s="452"/>
      <c r="N108" s="147"/>
      <c r="O108" s="147"/>
      <c r="P108" s="147"/>
      <c r="Q108" s="145">
        <f t="shared" si="19"/>
      </c>
      <c r="R108" s="146"/>
      <c r="S108" s="419"/>
      <c r="T108" s="156"/>
      <c r="U108" s="237">
        <f t="shared" si="20"/>
        <v>0</v>
      </c>
      <c r="V108" s="420">
        <f t="shared" si="26"/>
        <v>0</v>
      </c>
      <c r="W108" s="146"/>
      <c r="X108" s="419"/>
      <c r="Y108" s="156"/>
      <c r="Z108" s="427">
        <f t="shared" si="27"/>
        <v>0</v>
      </c>
      <c r="AA108" s="237">
        <f t="shared" si="28"/>
        <v>0</v>
      </c>
      <c r="AB108" s="156"/>
      <c r="AC108" s="156"/>
      <c r="AD108" s="157"/>
      <c r="AE108" s="235">
        <f t="shared" si="18"/>
        <v>0</v>
      </c>
    </row>
    <row r="109" spans="6:31" ht="48" thickBot="1">
      <c r="F109" s="361">
        <f t="shared" si="11"/>
        <v>14574</v>
      </c>
      <c r="G109" s="361" t="str">
        <f t="shared" si="12"/>
        <v>+e14574</v>
      </c>
      <c r="H109" s="361" t="str">
        <f t="shared" si="13"/>
        <v>+e14701</v>
      </c>
      <c r="I109" s="58"/>
      <c r="J109" s="14">
        <v>4309</v>
      </c>
      <c r="K109" s="22" t="s">
        <v>575</v>
      </c>
      <c r="L109" s="450"/>
      <c r="M109" s="452"/>
      <c r="N109" s="147"/>
      <c r="O109" s="147"/>
      <c r="P109" s="147"/>
      <c r="Q109" s="145">
        <f t="shared" si="19"/>
      </c>
      <c r="R109" s="146"/>
      <c r="S109" s="419"/>
      <c r="T109" s="156"/>
      <c r="U109" s="237">
        <f t="shared" si="20"/>
        <v>0</v>
      </c>
      <c r="V109" s="420">
        <f t="shared" si="26"/>
        <v>0</v>
      </c>
      <c r="W109" s="146"/>
      <c r="X109" s="419"/>
      <c r="Y109" s="156"/>
      <c r="Z109" s="427">
        <f t="shared" si="27"/>
        <v>0</v>
      </c>
      <c r="AA109" s="237">
        <f t="shared" si="28"/>
        <v>0</v>
      </c>
      <c r="AB109" s="156"/>
      <c r="AC109" s="156"/>
      <c r="AD109" s="157"/>
      <c r="AE109" s="235">
        <f t="shared" si="18"/>
        <v>0</v>
      </c>
    </row>
    <row r="110" spans="6:31" ht="18.75" thickBot="1">
      <c r="F110" s="361">
        <f t="shared" si="11"/>
        <v>14708</v>
      </c>
      <c r="G110" s="361" t="str">
        <f t="shared" si="12"/>
        <v>+e14708</v>
      </c>
      <c r="H110" s="361" t="str">
        <f t="shared" si="13"/>
        <v>+e14835</v>
      </c>
      <c r="I110" s="11">
        <v>4400</v>
      </c>
      <c r="J110" s="881" t="s">
        <v>576</v>
      </c>
      <c r="K110" s="881"/>
      <c r="L110" s="453"/>
      <c r="M110" s="456"/>
      <c r="N110" s="160"/>
      <c r="O110" s="160"/>
      <c r="P110" s="147"/>
      <c r="Q110" s="145">
        <f t="shared" si="19"/>
        <v>0</v>
      </c>
      <c r="R110" s="146"/>
      <c r="S110" s="426"/>
      <c r="T110" s="158"/>
      <c r="U110" s="241">
        <f t="shared" si="20"/>
        <v>0</v>
      </c>
      <c r="V110" s="420">
        <f t="shared" si="26"/>
        <v>0</v>
      </c>
      <c r="W110" s="146"/>
      <c r="X110" s="426"/>
      <c r="Y110" s="158"/>
      <c r="Z110" s="427">
        <f t="shared" si="27"/>
        <v>0</v>
      </c>
      <c r="AA110" s="237">
        <f t="shared" si="28"/>
        <v>0</v>
      </c>
      <c r="AB110" s="158"/>
      <c r="AC110" s="158"/>
      <c r="AD110" s="157"/>
      <c r="AE110" s="235">
        <f t="shared" si="18"/>
        <v>0</v>
      </c>
    </row>
    <row r="111" spans="6:31" ht="18.75" thickBot="1">
      <c r="F111" s="361">
        <f t="shared" si="11"/>
        <v>14842</v>
      </c>
      <c r="G111" s="361" t="str">
        <f t="shared" si="12"/>
        <v>+e14842</v>
      </c>
      <c r="H111" s="361" t="str">
        <f t="shared" si="13"/>
        <v>+e14969</v>
      </c>
      <c r="I111" s="11">
        <v>4500</v>
      </c>
      <c r="J111" s="880" t="s">
        <v>72</v>
      </c>
      <c r="K111" s="880"/>
      <c r="L111" s="453"/>
      <c r="M111" s="456"/>
      <c r="N111" s="160"/>
      <c r="O111" s="160"/>
      <c r="P111" s="147"/>
      <c r="Q111" s="145">
        <f t="shared" si="19"/>
        <v>0</v>
      </c>
      <c r="R111" s="146"/>
      <c r="S111" s="426"/>
      <c r="T111" s="158"/>
      <c r="U111" s="241">
        <f t="shared" si="20"/>
        <v>0</v>
      </c>
      <c r="V111" s="420">
        <f t="shared" si="26"/>
        <v>0</v>
      </c>
      <c r="W111" s="146"/>
      <c r="X111" s="426"/>
      <c r="Y111" s="158"/>
      <c r="Z111" s="427">
        <f t="shared" si="27"/>
        <v>0</v>
      </c>
      <c r="AA111" s="237">
        <f t="shared" si="28"/>
        <v>0</v>
      </c>
      <c r="AB111" s="158"/>
      <c r="AC111" s="158"/>
      <c r="AD111" s="157"/>
      <c r="AE111" s="235">
        <f t="shared" si="18"/>
        <v>0</v>
      </c>
    </row>
    <row r="112" spans="6:31" ht="18.75" thickBot="1">
      <c r="F112" s="361">
        <f t="shared" si="11"/>
        <v>14976</v>
      </c>
      <c r="G112" s="361" t="str">
        <f t="shared" si="12"/>
        <v>+e14976</v>
      </c>
      <c r="H112" s="361" t="str">
        <f t="shared" si="13"/>
        <v>+e15103</v>
      </c>
      <c r="I112" s="11">
        <v>4600</v>
      </c>
      <c r="J112" s="882" t="s">
        <v>577</v>
      </c>
      <c r="K112" s="883"/>
      <c r="L112" s="453"/>
      <c r="M112" s="456"/>
      <c r="N112" s="160"/>
      <c r="O112" s="160"/>
      <c r="P112" s="147"/>
      <c r="Q112" s="145">
        <f t="shared" si="19"/>
        <v>0</v>
      </c>
      <c r="R112" s="146"/>
      <c r="S112" s="426"/>
      <c r="T112" s="158"/>
      <c r="U112" s="241">
        <f t="shared" si="20"/>
        <v>0</v>
      </c>
      <c r="V112" s="420">
        <f t="shared" si="26"/>
        <v>0</v>
      </c>
      <c r="W112" s="146"/>
      <c r="X112" s="426"/>
      <c r="Y112" s="158"/>
      <c r="Z112" s="427">
        <f t="shared" si="27"/>
        <v>0</v>
      </c>
      <c r="AA112" s="237">
        <f t="shared" si="28"/>
        <v>0</v>
      </c>
      <c r="AB112" s="158"/>
      <c r="AC112" s="158"/>
      <c r="AD112" s="157"/>
      <c r="AE112" s="235">
        <f t="shared" si="18"/>
        <v>0</v>
      </c>
    </row>
    <row r="113" spans="6:31" ht="20.25" customHeight="1" thickBot="1">
      <c r="F113" s="361">
        <f t="shared" si="11"/>
        <v>15110</v>
      </c>
      <c r="G113" s="361" t="str">
        <f t="shared" si="12"/>
        <v>+e15110</v>
      </c>
      <c r="H113" s="361" t="str">
        <f t="shared" si="13"/>
        <v>+e15237</v>
      </c>
      <c r="I113" s="11">
        <v>4900</v>
      </c>
      <c r="J113" s="879" t="s">
        <v>578</v>
      </c>
      <c r="K113" s="879"/>
      <c r="L113" s="470">
        <f>+L114+L115</f>
        <v>0</v>
      </c>
      <c r="M113" s="239">
        <f>+M114+M115</f>
        <v>0</v>
      </c>
      <c r="N113" s="154">
        <f>+N114+N115</f>
        <v>0</v>
      </c>
      <c r="O113" s="154">
        <f>+O114+O115</f>
        <v>0</v>
      </c>
      <c r="P113" s="154">
        <f>+P114+P115</f>
        <v>0</v>
      </c>
      <c r="Q113" s="145">
        <f t="shared" si="19"/>
        <v>0</v>
      </c>
      <c r="R113" s="146"/>
      <c r="S113" s="242"/>
      <c r="T113" s="257"/>
      <c r="U113" s="257"/>
      <c r="V113" s="424"/>
      <c r="W113" s="146"/>
      <c r="X113" s="242"/>
      <c r="Y113" s="257"/>
      <c r="Z113" s="257"/>
      <c r="AA113" s="257"/>
      <c r="AB113" s="257"/>
      <c r="AC113" s="257"/>
      <c r="AD113" s="424"/>
      <c r="AE113" s="235">
        <f t="shared" si="18"/>
        <v>0</v>
      </c>
    </row>
    <row r="114" spans="6:31" ht="20.25" customHeight="1" thickBot="1">
      <c r="F114" s="361">
        <f t="shared" si="11"/>
        <v>15244</v>
      </c>
      <c r="G114" s="361" t="str">
        <f t="shared" si="12"/>
        <v>+e15244</v>
      </c>
      <c r="H114" s="361" t="str">
        <f t="shared" si="13"/>
        <v>+e15371</v>
      </c>
      <c r="I114" s="58"/>
      <c r="J114" s="18">
        <v>4901</v>
      </c>
      <c r="K114" s="59" t="s">
        <v>579</v>
      </c>
      <c r="L114" s="450"/>
      <c r="M114" s="452"/>
      <c r="N114" s="147"/>
      <c r="O114" s="147"/>
      <c r="P114" s="147"/>
      <c r="Q114" s="145">
        <f t="shared" si="19"/>
      </c>
      <c r="R114" s="146"/>
      <c r="S114" s="238"/>
      <c r="T114" s="243"/>
      <c r="U114" s="243"/>
      <c r="V114" s="421"/>
      <c r="W114" s="146"/>
      <c r="X114" s="238"/>
      <c r="Y114" s="243"/>
      <c r="Z114" s="243"/>
      <c r="AA114" s="243"/>
      <c r="AB114" s="243"/>
      <c r="AC114" s="243"/>
      <c r="AD114" s="421"/>
      <c r="AE114" s="235">
        <f t="shared" si="18"/>
        <v>0</v>
      </c>
    </row>
    <row r="115" spans="6:31" ht="30.75" customHeight="1" thickBot="1">
      <c r="F115" s="361">
        <f t="shared" si="11"/>
        <v>15378</v>
      </c>
      <c r="G115" s="361" t="str">
        <f t="shared" si="12"/>
        <v>+e15378</v>
      </c>
      <c r="H115" s="361" t="str">
        <f t="shared" si="13"/>
        <v>+e15505</v>
      </c>
      <c r="I115" s="58"/>
      <c r="J115" s="14">
        <v>4902</v>
      </c>
      <c r="K115" s="22" t="s">
        <v>580</v>
      </c>
      <c r="L115" s="450"/>
      <c r="M115" s="452"/>
      <c r="N115" s="147"/>
      <c r="O115" s="147"/>
      <c r="P115" s="147"/>
      <c r="Q115" s="145">
        <f t="shared" si="19"/>
      </c>
      <c r="R115" s="146"/>
      <c r="S115" s="238"/>
      <c r="T115" s="243"/>
      <c r="U115" s="243"/>
      <c r="V115" s="421"/>
      <c r="W115" s="146"/>
      <c r="X115" s="238"/>
      <c r="Y115" s="243"/>
      <c r="Z115" s="243"/>
      <c r="AA115" s="243"/>
      <c r="AB115" s="243"/>
      <c r="AC115" s="243"/>
      <c r="AD115" s="421"/>
      <c r="AE115" s="235">
        <f t="shared" si="18"/>
        <v>0</v>
      </c>
    </row>
    <row r="116" spans="6:31" ht="18.75" thickBot="1">
      <c r="F116" s="361">
        <f t="shared" si="11"/>
        <v>15512</v>
      </c>
      <c r="G116" s="361" t="str">
        <f t="shared" si="12"/>
        <v>+e15512</v>
      </c>
      <c r="H116" s="361" t="str">
        <f t="shared" si="13"/>
        <v>+e15639</v>
      </c>
      <c r="I116" s="60">
        <v>5100</v>
      </c>
      <c r="J116" s="886" t="s">
        <v>581</v>
      </c>
      <c r="K116" s="886"/>
      <c r="L116" s="500"/>
      <c r="M116" s="497"/>
      <c r="N116" s="429"/>
      <c r="O116" s="429"/>
      <c r="P116" s="147"/>
      <c r="Q116" s="145">
        <f t="shared" si="19"/>
        <v>0</v>
      </c>
      <c r="R116" s="146"/>
      <c r="S116" s="430"/>
      <c r="T116" s="431"/>
      <c r="U116" s="260">
        <f t="shared" si="20"/>
        <v>0</v>
      </c>
      <c r="V116" s="420">
        <f>S116+T116-U116</f>
        <v>0</v>
      </c>
      <c r="W116" s="146"/>
      <c r="X116" s="430"/>
      <c r="Y116" s="431"/>
      <c r="Z116" s="427">
        <f>+IF(+(S116+T116)&gt;=P116,+T116,+(+P116-S116))</f>
        <v>0</v>
      </c>
      <c r="AA116" s="237">
        <f>X116+Y116-Z116</f>
        <v>0</v>
      </c>
      <c r="AB116" s="431"/>
      <c r="AC116" s="431"/>
      <c r="AD116" s="157"/>
      <c r="AE116" s="235">
        <f t="shared" si="18"/>
        <v>0</v>
      </c>
    </row>
    <row r="117" spans="6:31" ht="18.75" thickBot="1">
      <c r="F117" s="361">
        <f t="shared" si="11"/>
        <v>15646</v>
      </c>
      <c r="G117" s="361" t="str">
        <f t="shared" si="12"/>
        <v>+e15646</v>
      </c>
      <c r="H117" s="361" t="str">
        <f t="shared" si="13"/>
        <v>+e15773</v>
      </c>
      <c r="I117" s="60">
        <v>5200</v>
      </c>
      <c r="J117" s="887" t="s">
        <v>582</v>
      </c>
      <c r="K117" s="887"/>
      <c r="L117" s="796">
        <f>SUM(L118:L124)</f>
        <v>0</v>
      </c>
      <c r="M117" s="498">
        <f>SUM(M118:M124)</f>
        <v>0</v>
      </c>
      <c r="N117" s="432">
        <f>SUM(N118:N124)</f>
        <v>0</v>
      </c>
      <c r="O117" s="432">
        <f>SUM(O118:O124)</f>
        <v>0</v>
      </c>
      <c r="P117" s="432">
        <f>SUM(P118:P124)</f>
        <v>0</v>
      </c>
      <c r="Q117" s="145">
        <f t="shared" si="19"/>
        <v>0</v>
      </c>
      <c r="R117" s="146"/>
      <c r="S117" s="259">
        <f>SUM(S118:S124)</f>
        <v>0</v>
      </c>
      <c r="T117" s="260">
        <f>SUM(T118:T124)</f>
        <v>0</v>
      </c>
      <c r="U117" s="433">
        <f>SUM(U118:U124)</f>
        <v>0</v>
      </c>
      <c r="V117" s="434">
        <f>SUM(V118:V124)</f>
        <v>0</v>
      </c>
      <c r="W117" s="146"/>
      <c r="X117" s="259">
        <f aca="true" t="shared" si="29" ref="X117:AD117">SUM(X118:X124)</f>
        <v>0</v>
      </c>
      <c r="Y117" s="260">
        <f t="shared" si="29"/>
        <v>0</v>
      </c>
      <c r="Z117" s="260">
        <f t="shared" si="29"/>
        <v>0</v>
      </c>
      <c r="AA117" s="260">
        <f t="shared" si="29"/>
        <v>0</v>
      </c>
      <c r="AB117" s="260">
        <f t="shared" si="29"/>
        <v>0</v>
      </c>
      <c r="AC117" s="260">
        <f t="shared" si="29"/>
        <v>0</v>
      </c>
      <c r="AD117" s="434">
        <f t="shared" si="29"/>
        <v>0</v>
      </c>
      <c r="AE117" s="235">
        <f t="shared" si="18"/>
        <v>0</v>
      </c>
    </row>
    <row r="118" spans="6:31" ht="63.75" thickBot="1">
      <c r="F118" s="361">
        <f t="shared" si="11"/>
        <v>15780</v>
      </c>
      <c r="G118" s="361" t="str">
        <f t="shared" si="12"/>
        <v>+e15780</v>
      </c>
      <c r="H118" s="361" t="str">
        <f t="shared" si="13"/>
        <v>+e15907</v>
      </c>
      <c r="I118" s="61"/>
      <c r="J118" s="62">
        <v>5201</v>
      </c>
      <c r="K118" s="63" t="s">
        <v>583</v>
      </c>
      <c r="L118" s="501"/>
      <c r="M118" s="499"/>
      <c r="N118" s="435"/>
      <c r="O118" s="435"/>
      <c r="P118" s="147"/>
      <c r="Q118" s="145">
        <f t="shared" si="19"/>
      </c>
      <c r="R118" s="146"/>
      <c r="S118" s="436"/>
      <c r="T118" s="437"/>
      <c r="U118" s="263">
        <f t="shared" si="20"/>
        <v>0</v>
      </c>
      <c r="V118" s="420">
        <f aca="true" t="shared" si="30" ref="V118:V124">S118+T118-U118</f>
        <v>0</v>
      </c>
      <c r="W118" s="146"/>
      <c r="X118" s="436"/>
      <c r="Y118" s="437"/>
      <c r="Z118" s="427">
        <f aca="true" t="shared" si="31" ref="Z118:Z124">+IF(+(S118+T118)&gt;=P118,+T118,+(+P118-S118))</f>
        <v>0</v>
      </c>
      <c r="AA118" s="237">
        <f aca="true" t="shared" si="32" ref="AA118:AA124">X118+Y118-Z118</f>
        <v>0</v>
      </c>
      <c r="AB118" s="437"/>
      <c r="AC118" s="437"/>
      <c r="AD118" s="157"/>
      <c r="AE118" s="235">
        <f t="shared" si="18"/>
        <v>0</v>
      </c>
    </row>
    <row r="119" spans="6:31" ht="32.25" thickBot="1">
      <c r="F119" s="361">
        <f t="shared" si="11"/>
        <v>15914</v>
      </c>
      <c r="G119" s="361" t="str">
        <f t="shared" si="12"/>
        <v>+e15914</v>
      </c>
      <c r="H119" s="361" t="str">
        <f t="shared" si="13"/>
        <v>+e16041</v>
      </c>
      <c r="I119" s="61"/>
      <c r="J119" s="64">
        <v>5202</v>
      </c>
      <c r="K119" s="65" t="s">
        <v>584</v>
      </c>
      <c r="L119" s="501"/>
      <c r="M119" s="499"/>
      <c r="N119" s="435"/>
      <c r="O119" s="435"/>
      <c r="P119" s="147"/>
      <c r="Q119" s="145">
        <f t="shared" si="19"/>
      </c>
      <c r="R119" s="146"/>
      <c r="S119" s="436"/>
      <c r="T119" s="437"/>
      <c r="U119" s="263">
        <f t="shared" si="20"/>
        <v>0</v>
      </c>
      <c r="V119" s="420">
        <f t="shared" si="30"/>
        <v>0</v>
      </c>
      <c r="W119" s="146"/>
      <c r="X119" s="436"/>
      <c r="Y119" s="437"/>
      <c r="Z119" s="427">
        <f t="shared" si="31"/>
        <v>0</v>
      </c>
      <c r="AA119" s="237">
        <f t="shared" si="32"/>
        <v>0</v>
      </c>
      <c r="AB119" s="437"/>
      <c r="AC119" s="437"/>
      <c r="AD119" s="157"/>
      <c r="AE119" s="235">
        <f t="shared" si="18"/>
        <v>0</v>
      </c>
    </row>
    <row r="120" spans="6:31" ht="79.5" thickBot="1">
      <c r="F120" s="361">
        <f t="shared" si="11"/>
        <v>16048</v>
      </c>
      <c r="G120" s="361" t="str">
        <f t="shared" si="12"/>
        <v>+e16048</v>
      </c>
      <c r="H120" s="361" t="str">
        <f t="shared" si="13"/>
        <v>+e16175</v>
      </c>
      <c r="I120" s="61"/>
      <c r="J120" s="64">
        <v>5203</v>
      </c>
      <c r="K120" s="65" t="s">
        <v>585</v>
      </c>
      <c r="L120" s="501"/>
      <c r="M120" s="499"/>
      <c r="N120" s="435"/>
      <c r="O120" s="435"/>
      <c r="P120" s="147"/>
      <c r="Q120" s="145">
        <f t="shared" si="19"/>
      </c>
      <c r="R120" s="146"/>
      <c r="S120" s="436"/>
      <c r="T120" s="437"/>
      <c r="U120" s="263">
        <f t="shared" si="20"/>
        <v>0</v>
      </c>
      <c r="V120" s="420">
        <f t="shared" si="30"/>
        <v>0</v>
      </c>
      <c r="W120" s="146"/>
      <c r="X120" s="436"/>
      <c r="Y120" s="437"/>
      <c r="Z120" s="427">
        <f t="shared" si="31"/>
        <v>0</v>
      </c>
      <c r="AA120" s="237">
        <f t="shared" si="32"/>
        <v>0</v>
      </c>
      <c r="AB120" s="437"/>
      <c r="AC120" s="437"/>
      <c r="AD120" s="157"/>
      <c r="AE120" s="235">
        <f t="shared" si="18"/>
        <v>0</v>
      </c>
    </row>
    <row r="121" spans="6:31" ht="63.75" thickBot="1">
      <c r="F121" s="361">
        <f t="shared" si="11"/>
        <v>16182</v>
      </c>
      <c r="G121" s="361" t="str">
        <f t="shared" si="12"/>
        <v>+e16182</v>
      </c>
      <c r="H121" s="361" t="str">
        <f t="shared" si="13"/>
        <v>+e16309</v>
      </c>
      <c r="I121" s="61"/>
      <c r="J121" s="64">
        <v>5204</v>
      </c>
      <c r="K121" s="65" t="s">
        <v>586</v>
      </c>
      <c r="L121" s="501"/>
      <c r="M121" s="499"/>
      <c r="N121" s="435"/>
      <c r="O121" s="435"/>
      <c r="P121" s="147"/>
      <c r="Q121" s="145">
        <f t="shared" si="19"/>
      </c>
      <c r="R121" s="146"/>
      <c r="S121" s="436"/>
      <c r="T121" s="437"/>
      <c r="U121" s="263">
        <f t="shared" si="20"/>
        <v>0</v>
      </c>
      <c r="V121" s="420">
        <f t="shared" si="30"/>
        <v>0</v>
      </c>
      <c r="W121" s="146"/>
      <c r="X121" s="436"/>
      <c r="Y121" s="437"/>
      <c r="Z121" s="427">
        <f t="shared" si="31"/>
        <v>0</v>
      </c>
      <c r="AA121" s="237">
        <f t="shared" si="32"/>
        <v>0</v>
      </c>
      <c r="AB121" s="437"/>
      <c r="AC121" s="437"/>
      <c r="AD121" s="157"/>
      <c r="AE121" s="235">
        <f t="shared" si="18"/>
        <v>0</v>
      </c>
    </row>
    <row r="122" spans="6:31" ht="48" thickBot="1">
      <c r="F122" s="361">
        <f t="shared" si="11"/>
        <v>16316</v>
      </c>
      <c r="G122" s="361" t="str">
        <f t="shared" si="12"/>
        <v>+e16316</v>
      </c>
      <c r="H122" s="361" t="str">
        <f t="shared" si="13"/>
        <v>+e16443</v>
      </c>
      <c r="I122" s="61"/>
      <c r="J122" s="64">
        <v>5205</v>
      </c>
      <c r="K122" s="65" t="s">
        <v>587</v>
      </c>
      <c r="L122" s="501"/>
      <c r="M122" s="499"/>
      <c r="N122" s="435"/>
      <c r="O122" s="435"/>
      <c r="P122" s="147"/>
      <c r="Q122" s="145">
        <f t="shared" si="19"/>
      </c>
      <c r="R122" s="146"/>
      <c r="S122" s="436"/>
      <c r="T122" s="437"/>
      <c r="U122" s="263">
        <f t="shared" si="20"/>
        <v>0</v>
      </c>
      <c r="V122" s="420">
        <f t="shared" si="30"/>
        <v>0</v>
      </c>
      <c r="W122" s="146"/>
      <c r="X122" s="436"/>
      <c r="Y122" s="437"/>
      <c r="Z122" s="427">
        <f t="shared" si="31"/>
        <v>0</v>
      </c>
      <c r="AA122" s="237">
        <f t="shared" si="32"/>
        <v>0</v>
      </c>
      <c r="AB122" s="437"/>
      <c r="AC122" s="437"/>
      <c r="AD122" s="157"/>
      <c r="AE122" s="235">
        <f t="shared" si="18"/>
        <v>0</v>
      </c>
    </row>
    <row r="123" spans="6:31" ht="20.25" customHeight="1" thickBot="1">
      <c r="F123" s="361">
        <f t="shared" si="11"/>
        <v>16450</v>
      </c>
      <c r="G123" s="361" t="str">
        <f t="shared" si="12"/>
        <v>+e16450</v>
      </c>
      <c r="H123" s="361" t="str">
        <f t="shared" si="13"/>
        <v>+e16577</v>
      </c>
      <c r="I123" s="61"/>
      <c r="J123" s="64">
        <v>5206</v>
      </c>
      <c r="K123" s="65" t="s">
        <v>588</v>
      </c>
      <c r="L123" s="501"/>
      <c r="M123" s="499"/>
      <c r="N123" s="435"/>
      <c r="O123" s="435"/>
      <c r="P123" s="147"/>
      <c r="Q123" s="145">
        <f t="shared" si="19"/>
      </c>
      <c r="R123" s="146"/>
      <c r="S123" s="436"/>
      <c r="T123" s="437"/>
      <c r="U123" s="263">
        <f t="shared" si="20"/>
        <v>0</v>
      </c>
      <c r="V123" s="420">
        <f t="shared" si="30"/>
        <v>0</v>
      </c>
      <c r="W123" s="146"/>
      <c r="X123" s="436"/>
      <c r="Y123" s="437"/>
      <c r="Z123" s="427">
        <f t="shared" si="31"/>
        <v>0</v>
      </c>
      <c r="AA123" s="237">
        <f t="shared" si="32"/>
        <v>0</v>
      </c>
      <c r="AB123" s="437"/>
      <c r="AC123" s="437"/>
      <c r="AD123" s="157"/>
      <c r="AE123" s="235">
        <f t="shared" si="18"/>
        <v>0</v>
      </c>
    </row>
    <row r="124" spans="6:31" ht="48" thickBot="1">
      <c r="F124" s="361">
        <f t="shared" si="11"/>
        <v>16584</v>
      </c>
      <c r="G124" s="361" t="str">
        <f t="shared" si="12"/>
        <v>+e16584</v>
      </c>
      <c r="H124" s="361" t="str">
        <f t="shared" si="13"/>
        <v>+e16711</v>
      </c>
      <c r="I124" s="61"/>
      <c r="J124" s="66">
        <v>5219</v>
      </c>
      <c r="K124" s="67" t="s">
        <v>589</v>
      </c>
      <c r="L124" s="501"/>
      <c r="M124" s="499"/>
      <c r="N124" s="435"/>
      <c r="O124" s="435"/>
      <c r="P124" s="147"/>
      <c r="Q124" s="145">
        <f t="shared" si="19"/>
      </c>
      <c r="R124" s="146"/>
      <c r="S124" s="436"/>
      <c r="T124" s="437"/>
      <c r="U124" s="263">
        <f t="shared" si="20"/>
        <v>0</v>
      </c>
      <c r="V124" s="420">
        <f t="shared" si="30"/>
        <v>0</v>
      </c>
      <c r="W124" s="146"/>
      <c r="X124" s="436"/>
      <c r="Y124" s="437"/>
      <c r="Z124" s="427">
        <f t="shared" si="31"/>
        <v>0</v>
      </c>
      <c r="AA124" s="237">
        <f t="shared" si="32"/>
        <v>0</v>
      </c>
      <c r="AB124" s="437"/>
      <c r="AC124" s="437"/>
      <c r="AD124" s="157"/>
      <c r="AE124" s="235">
        <f t="shared" si="18"/>
        <v>0</v>
      </c>
    </row>
    <row r="125" spans="6:31" ht="18.75" thickBot="1">
      <c r="F125" s="361">
        <f t="shared" si="11"/>
        <v>16718</v>
      </c>
      <c r="G125" s="361" t="str">
        <f t="shared" si="12"/>
        <v>+e16718</v>
      </c>
      <c r="H125" s="361" t="str">
        <f t="shared" si="13"/>
        <v>+e16845</v>
      </c>
      <c r="I125" s="60">
        <v>5300</v>
      </c>
      <c r="J125" s="888" t="s">
        <v>590</v>
      </c>
      <c r="K125" s="888"/>
      <c r="L125" s="796">
        <f>SUM(L126:L127)</f>
        <v>0</v>
      </c>
      <c r="M125" s="498">
        <f>SUM(M126:M127)</f>
        <v>0</v>
      </c>
      <c r="N125" s="432">
        <f>SUM(N126:N127)</f>
        <v>0</v>
      </c>
      <c r="O125" s="432">
        <f>SUM(O126:O127)</f>
        <v>0</v>
      </c>
      <c r="P125" s="432">
        <f>SUM(P126:P127)</f>
        <v>0</v>
      </c>
      <c r="Q125" s="145">
        <f t="shared" si="19"/>
        <v>0</v>
      </c>
      <c r="R125" s="146"/>
      <c r="S125" s="259">
        <f>SUM(S126:S127)</f>
        <v>0</v>
      </c>
      <c r="T125" s="260">
        <f>SUM(T126:T127)</f>
        <v>0</v>
      </c>
      <c r="U125" s="433">
        <f>SUM(U126:U127)</f>
        <v>0</v>
      </c>
      <c r="V125" s="434">
        <f>SUM(V126:V127)</f>
        <v>0</v>
      </c>
      <c r="W125" s="146"/>
      <c r="X125" s="259">
        <f aca="true" t="shared" si="33" ref="X125:AD125">SUM(X126:X127)</f>
        <v>0</v>
      </c>
      <c r="Y125" s="260">
        <f t="shared" si="33"/>
        <v>0</v>
      </c>
      <c r="Z125" s="260">
        <f t="shared" si="33"/>
        <v>0</v>
      </c>
      <c r="AA125" s="260">
        <f t="shared" si="33"/>
        <v>0</v>
      </c>
      <c r="AB125" s="260">
        <f t="shared" si="33"/>
        <v>0</v>
      </c>
      <c r="AC125" s="260">
        <f t="shared" si="33"/>
        <v>0</v>
      </c>
      <c r="AD125" s="434">
        <f t="shared" si="33"/>
        <v>0</v>
      </c>
      <c r="AE125" s="235">
        <f t="shared" si="18"/>
        <v>0</v>
      </c>
    </row>
    <row r="126" spans="6:31" ht="63.75" thickBot="1">
      <c r="F126" s="361">
        <f t="shared" si="11"/>
        <v>16852</v>
      </c>
      <c r="G126" s="361" t="str">
        <f t="shared" si="12"/>
        <v>+e16852</v>
      </c>
      <c r="H126" s="361" t="str">
        <f t="shared" si="13"/>
        <v>+e16979</v>
      </c>
      <c r="I126" s="61"/>
      <c r="J126" s="62">
        <v>5301</v>
      </c>
      <c r="K126" s="63" t="s">
        <v>591</v>
      </c>
      <c r="L126" s="501"/>
      <c r="M126" s="499"/>
      <c r="N126" s="435"/>
      <c r="O126" s="435"/>
      <c r="P126" s="147"/>
      <c r="Q126" s="145">
        <f t="shared" si="19"/>
      </c>
      <c r="R126" s="146"/>
      <c r="S126" s="436"/>
      <c r="T126" s="437"/>
      <c r="U126" s="263">
        <f t="shared" si="20"/>
        <v>0</v>
      </c>
      <c r="V126" s="420">
        <f>S126+T126-U126</f>
        <v>0</v>
      </c>
      <c r="W126" s="146"/>
      <c r="X126" s="436"/>
      <c r="Y126" s="437"/>
      <c r="Z126" s="427">
        <f>+IF(+(S126+T126)&gt;=P126,+T126,+(+P126-S126))</f>
        <v>0</v>
      </c>
      <c r="AA126" s="237">
        <f>X126+Y126-Z126</f>
        <v>0</v>
      </c>
      <c r="AB126" s="437"/>
      <c r="AC126" s="437"/>
      <c r="AD126" s="157"/>
      <c r="AE126" s="235">
        <f t="shared" si="18"/>
        <v>0</v>
      </c>
    </row>
    <row r="127" spans="6:31" ht="79.5" thickBot="1">
      <c r="F127" s="361">
        <f t="shared" si="11"/>
        <v>16986</v>
      </c>
      <c r="G127" s="361" t="str">
        <f t="shared" si="12"/>
        <v>+e16986</v>
      </c>
      <c r="H127" s="361" t="str">
        <f t="shared" si="13"/>
        <v>+e17113</v>
      </c>
      <c r="I127" s="61"/>
      <c r="J127" s="66">
        <v>5309</v>
      </c>
      <c r="K127" s="67" t="s">
        <v>592</v>
      </c>
      <c r="L127" s="501"/>
      <c r="M127" s="499"/>
      <c r="N127" s="435"/>
      <c r="O127" s="435"/>
      <c r="P127" s="147"/>
      <c r="Q127" s="145">
        <f t="shared" si="19"/>
      </c>
      <c r="R127" s="146"/>
      <c r="S127" s="436"/>
      <c r="T127" s="437"/>
      <c r="U127" s="263">
        <f t="shared" si="20"/>
        <v>0</v>
      </c>
      <c r="V127" s="420">
        <f>S127+T127-U127</f>
        <v>0</v>
      </c>
      <c r="W127" s="146"/>
      <c r="X127" s="436"/>
      <c r="Y127" s="437"/>
      <c r="Z127" s="427">
        <f>+IF(+(S127+T127)&gt;=P127,+T127,+(+P127-S127))</f>
        <v>0</v>
      </c>
      <c r="AA127" s="237">
        <f>X127+Y127-Z127</f>
        <v>0</v>
      </c>
      <c r="AB127" s="437"/>
      <c r="AC127" s="437"/>
      <c r="AD127" s="157"/>
      <c r="AE127" s="235">
        <f t="shared" si="18"/>
        <v>0</v>
      </c>
    </row>
    <row r="128" spans="6:31" ht="18.75" thickBot="1">
      <c r="F128" s="361">
        <f t="shared" si="11"/>
        <v>17120</v>
      </c>
      <c r="G128" s="361" t="str">
        <f t="shared" si="12"/>
        <v>+e17120</v>
      </c>
      <c r="H128" s="361" t="str">
        <f t="shared" si="13"/>
        <v>+e17247</v>
      </c>
      <c r="I128" s="60">
        <v>5400</v>
      </c>
      <c r="J128" s="886" t="s">
        <v>593</v>
      </c>
      <c r="K128" s="886"/>
      <c r="L128" s="500"/>
      <c r="M128" s="497"/>
      <c r="N128" s="429"/>
      <c r="O128" s="429"/>
      <c r="P128" s="147"/>
      <c r="Q128" s="145">
        <f t="shared" si="19"/>
        <v>0</v>
      </c>
      <c r="R128" s="146"/>
      <c r="S128" s="430"/>
      <c r="T128" s="431"/>
      <c r="U128" s="260">
        <f t="shared" si="20"/>
        <v>0</v>
      </c>
      <c r="V128" s="420">
        <f>S128+T128-U128</f>
        <v>0</v>
      </c>
      <c r="W128" s="146"/>
      <c r="X128" s="430"/>
      <c r="Y128" s="431"/>
      <c r="Z128" s="427">
        <f>+IF(+(S128+T128)&gt;=P128,+T128,+(+P128-S128))</f>
        <v>0</v>
      </c>
      <c r="AA128" s="237">
        <f>X128+Y128-Z128</f>
        <v>0</v>
      </c>
      <c r="AB128" s="431"/>
      <c r="AC128" s="431"/>
      <c r="AD128" s="157"/>
      <c r="AE128" s="235">
        <f t="shared" si="18"/>
        <v>0</v>
      </c>
    </row>
    <row r="129" spans="6:31" ht="18.75" thickBot="1">
      <c r="F129" s="361">
        <f t="shared" si="11"/>
        <v>17254</v>
      </c>
      <c r="G129" s="361" t="str">
        <f t="shared" si="12"/>
        <v>+e17254</v>
      </c>
      <c r="H129" s="361" t="str">
        <f t="shared" si="13"/>
        <v>+e17381</v>
      </c>
      <c r="I129" s="11">
        <v>5500</v>
      </c>
      <c r="J129" s="879" t="s">
        <v>594</v>
      </c>
      <c r="K129" s="879"/>
      <c r="L129" s="470">
        <f>SUM(L130:L133)</f>
        <v>0</v>
      </c>
      <c r="M129" s="239">
        <f>SUM(M130:M133)</f>
        <v>0</v>
      </c>
      <c r="N129" s="154">
        <f>SUM(N130:N133)</f>
        <v>0</v>
      </c>
      <c r="O129" s="154">
        <f>SUM(O130:O133)</f>
        <v>0</v>
      </c>
      <c r="P129" s="154">
        <f>SUM(P130:P133)</f>
        <v>0</v>
      </c>
      <c r="Q129" s="145">
        <f t="shared" si="19"/>
        <v>0</v>
      </c>
      <c r="R129" s="146"/>
      <c r="S129" s="240">
        <f>SUM(S130:S133)</f>
        <v>0</v>
      </c>
      <c r="T129" s="241">
        <f>SUM(T130:T133)</f>
        <v>0</v>
      </c>
      <c r="U129" s="422">
        <f>SUM(U130:U133)</f>
        <v>0</v>
      </c>
      <c r="V129" s="423">
        <f>SUM(V130:V133)</f>
        <v>0</v>
      </c>
      <c r="W129" s="146"/>
      <c r="X129" s="240">
        <f aca="true" t="shared" si="34" ref="X129:AD129">SUM(X130:X133)</f>
        <v>0</v>
      </c>
      <c r="Y129" s="241">
        <f t="shared" si="34"/>
        <v>0</v>
      </c>
      <c r="Z129" s="241">
        <f t="shared" si="34"/>
        <v>0</v>
      </c>
      <c r="AA129" s="241">
        <f t="shared" si="34"/>
        <v>0</v>
      </c>
      <c r="AB129" s="241">
        <f t="shared" si="34"/>
        <v>0</v>
      </c>
      <c r="AC129" s="241">
        <f t="shared" si="34"/>
        <v>0</v>
      </c>
      <c r="AD129" s="423">
        <f t="shared" si="34"/>
        <v>0</v>
      </c>
      <c r="AE129" s="235">
        <f t="shared" si="18"/>
        <v>0</v>
      </c>
    </row>
    <row r="130" spans="6:31" ht="79.5" thickBot="1">
      <c r="F130" s="361">
        <f t="shared" si="11"/>
        <v>17388</v>
      </c>
      <c r="G130" s="361" t="str">
        <f t="shared" si="12"/>
        <v>+e17388</v>
      </c>
      <c r="H130" s="361" t="str">
        <f t="shared" si="13"/>
        <v>+e17515</v>
      </c>
      <c r="I130" s="58"/>
      <c r="J130" s="18">
        <v>5501</v>
      </c>
      <c r="K130" s="47" t="s">
        <v>595</v>
      </c>
      <c r="L130" s="450"/>
      <c r="M130" s="452"/>
      <c r="N130" s="147"/>
      <c r="O130" s="147"/>
      <c r="P130" s="147"/>
      <c r="Q130" s="145">
        <f t="shared" si="19"/>
      </c>
      <c r="R130" s="146"/>
      <c r="S130" s="419"/>
      <c r="T130" s="156"/>
      <c r="U130" s="237">
        <f t="shared" si="20"/>
        <v>0</v>
      </c>
      <c r="V130" s="420">
        <f>S130+T130-U130</f>
        <v>0</v>
      </c>
      <c r="W130" s="146"/>
      <c r="X130" s="419"/>
      <c r="Y130" s="156"/>
      <c r="Z130" s="427">
        <f>+IF(+(S130+T130)&gt;=P130,+T130,+(+P130-S130))</f>
        <v>0</v>
      </c>
      <c r="AA130" s="237">
        <f>X130+Y130-Z130</f>
        <v>0</v>
      </c>
      <c r="AB130" s="156"/>
      <c r="AC130" s="156"/>
      <c r="AD130" s="157"/>
      <c r="AE130" s="235">
        <f t="shared" si="18"/>
        <v>0</v>
      </c>
    </row>
    <row r="131" spans="6:31" ht="79.5" thickBot="1">
      <c r="F131" s="361">
        <f t="shared" si="11"/>
        <v>17522</v>
      </c>
      <c r="G131" s="361" t="str">
        <f t="shared" si="12"/>
        <v>+e17522</v>
      </c>
      <c r="H131" s="361" t="str">
        <f t="shared" si="13"/>
        <v>+e17649</v>
      </c>
      <c r="I131" s="58"/>
      <c r="J131" s="8">
        <v>5502</v>
      </c>
      <c r="K131" s="19" t="s">
        <v>596</v>
      </c>
      <c r="L131" s="450"/>
      <c r="M131" s="452"/>
      <c r="N131" s="147"/>
      <c r="O131" s="147"/>
      <c r="P131" s="147"/>
      <c r="Q131" s="145">
        <f t="shared" si="19"/>
      </c>
      <c r="R131" s="146"/>
      <c r="S131" s="419"/>
      <c r="T131" s="156"/>
      <c r="U131" s="237">
        <f t="shared" si="20"/>
        <v>0</v>
      </c>
      <c r="V131" s="420">
        <f>S131+T131-U131</f>
        <v>0</v>
      </c>
      <c r="W131" s="146"/>
      <c r="X131" s="419"/>
      <c r="Y131" s="156"/>
      <c r="Z131" s="427">
        <f>+IF(+(S131+T131)&gt;=P131,+T131,+(+P131-S131))</f>
        <v>0</v>
      </c>
      <c r="AA131" s="237">
        <f>X131+Y131-Z131</f>
        <v>0</v>
      </c>
      <c r="AB131" s="156"/>
      <c r="AC131" s="156"/>
      <c r="AD131" s="157"/>
      <c r="AE131" s="235">
        <f t="shared" si="18"/>
        <v>0</v>
      </c>
    </row>
    <row r="132" spans="6:31" ht="79.5" thickBot="1">
      <c r="F132" s="361">
        <f t="shared" si="11"/>
        <v>17656</v>
      </c>
      <c r="G132" s="361" t="str">
        <f t="shared" si="12"/>
        <v>+e17656</v>
      </c>
      <c r="H132" s="361" t="str">
        <f t="shared" si="13"/>
        <v>+e17783</v>
      </c>
      <c r="I132" s="58"/>
      <c r="J132" s="8">
        <v>5503</v>
      </c>
      <c r="K132" s="10" t="s">
        <v>597</v>
      </c>
      <c r="L132" s="450"/>
      <c r="M132" s="452"/>
      <c r="N132" s="147"/>
      <c r="O132" s="147"/>
      <c r="P132" s="147"/>
      <c r="Q132" s="145">
        <f t="shared" si="19"/>
      </c>
      <c r="R132" s="146"/>
      <c r="S132" s="419"/>
      <c r="T132" s="156"/>
      <c r="U132" s="237">
        <f t="shared" si="20"/>
        <v>0</v>
      </c>
      <c r="V132" s="420">
        <f>S132+T132-U132</f>
        <v>0</v>
      </c>
      <c r="W132" s="146"/>
      <c r="X132" s="419"/>
      <c r="Y132" s="156"/>
      <c r="Z132" s="427">
        <f>+IF(+(S132+T132)&gt;=P132,+T132,+(+P132-S132))</f>
        <v>0</v>
      </c>
      <c r="AA132" s="237">
        <f>X132+Y132-Z132</f>
        <v>0</v>
      </c>
      <c r="AB132" s="156"/>
      <c r="AC132" s="156"/>
      <c r="AD132" s="157"/>
      <c r="AE132" s="235">
        <f t="shared" si="18"/>
        <v>0</v>
      </c>
    </row>
    <row r="133" spans="6:31" ht="63.75" thickBot="1">
      <c r="F133" s="361">
        <f t="shared" si="11"/>
        <v>17790</v>
      </c>
      <c r="G133" s="361" t="str">
        <f t="shared" si="12"/>
        <v>+e17790</v>
      </c>
      <c r="H133" s="361" t="str">
        <f t="shared" si="13"/>
        <v>+e17917</v>
      </c>
      <c r="I133" s="58"/>
      <c r="J133" s="8">
        <v>5504</v>
      </c>
      <c r="K133" s="19" t="s">
        <v>598</v>
      </c>
      <c r="L133" s="450"/>
      <c r="M133" s="452"/>
      <c r="N133" s="147"/>
      <c r="O133" s="147"/>
      <c r="P133" s="147"/>
      <c r="Q133" s="145">
        <f t="shared" si="19"/>
      </c>
      <c r="R133" s="146"/>
      <c r="S133" s="419"/>
      <c r="T133" s="156"/>
      <c r="U133" s="237">
        <f t="shared" si="20"/>
        <v>0</v>
      </c>
      <c r="V133" s="420">
        <f>S133+T133-U133</f>
        <v>0</v>
      </c>
      <c r="W133" s="146"/>
      <c r="X133" s="419"/>
      <c r="Y133" s="156"/>
      <c r="Z133" s="427">
        <f>+IF(+(S133+T133)&gt;=P133,+T133,+(+P133-S133))</f>
        <v>0</v>
      </c>
      <c r="AA133" s="237">
        <f>X133+Y133-Z133</f>
        <v>0</v>
      </c>
      <c r="AB133" s="156"/>
      <c r="AC133" s="156"/>
      <c r="AD133" s="157"/>
      <c r="AE133" s="235">
        <f t="shared" si="18"/>
        <v>0</v>
      </c>
    </row>
    <row r="134" spans="6:31" ht="18.75" thickBot="1">
      <c r="F134" s="361">
        <f t="shared" si="11"/>
        <v>17924</v>
      </c>
      <c r="G134" s="361" t="str">
        <f t="shared" si="12"/>
        <v>+e17924</v>
      </c>
      <c r="H134" s="361" t="str">
        <f t="shared" si="13"/>
        <v>+e18051</v>
      </c>
      <c r="I134" s="60">
        <v>5700</v>
      </c>
      <c r="J134" s="877" t="s">
        <v>599</v>
      </c>
      <c r="K134" s="878"/>
      <c r="L134" s="796">
        <f>SUM(L135:L137)</f>
        <v>0</v>
      </c>
      <c r="M134" s="498">
        <f>SUM(M135:M137)</f>
        <v>0</v>
      </c>
      <c r="N134" s="432">
        <f>SUM(N135:N137)</f>
        <v>0</v>
      </c>
      <c r="O134" s="432">
        <f>SUM(O135:O137)</f>
        <v>0</v>
      </c>
      <c r="P134" s="432">
        <f>SUM(P135:P137)</f>
        <v>0</v>
      </c>
      <c r="Q134" s="145">
        <f t="shared" si="19"/>
        <v>0</v>
      </c>
      <c r="R134" s="146"/>
      <c r="S134" s="259">
        <f>SUM(S135:S137)</f>
        <v>0</v>
      </c>
      <c r="T134" s="260">
        <f>SUM(T135:T137)</f>
        <v>0</v>
      </c>
      <c r="U134" s="433">
        <f>SUM(U135:U136)</f>
        <v>0</v>
      </c>
      <c r="V134" s="434">
        <f>SUM(V135:V137)</f>
        <v>0</v>
      </c>
      <c r="W134" s="146"/>
      <c r="X134" s="259">
        <f>SUM(X135:X137)</f>
        <v>0</v>
      </c>
      <c r="Y134" s="260">
        <f>SUM(Y135:Y137)</f>
        <v>0</v>
      </c>
      <c r="Z134" s="260">
        <f>SUM(Z135:Z137)</f>
        <v>0</v>
      </c>
      <c r="AA134" s="260">
        <f>SUM(AA135:AA137)</f>
        <v>0</v>
      </c>
      <c r="AB134" s="260">
        <f>SUM(AB135:AB137)</f>
        <v>0</v>
      </c>
      <c r="AC134" s="260">
        <f>SUM(AC135:AC136)</f>
        <v>0</v>
      </c>
      <c r="AD134" s="434">
        <f>SUM(AD135:AD137)</f>
        <v>0</v>
      </c>
      <c r="AE134" s="235">
        <f t="shared" si="18"/>
        <v>0</v>
      </c>
    </row>
    <row r="135" spans="6:31" ht="18.75" customHeight="1" thickBot="1">
      <c r="F135" s="361">
        <f t="shared" si="11"/>
        <v>18058</v>
      </c>
      <c r="G135" s="361" t="str">
        <f t="shared" si="12"/>
        <v>+e18058</v>
      </c>
      <c r="H135" s="361" t="str">
        <f t="shared" si="13"/>
        <v>+e18185</v>
      </c>
      <c r="I135" s="61"/>
      <c r="J135" s="62">
        <v>5701</v>
      </c>
      <c r="K135" s="63" t="s">
        <v>600</v>
      </c>
      <c r="L135" s="501"/>
      <c r="M135" s="499"/>
      <c r="N135" s="435"/>
      <c r="O135" s="435"/>
      <c r="P135" s="147"/>
      <c r="Q135" s="145">
        <f t="shared" si="19"/>
      </c>
      <c r="R135" s="146"/>
      <c r="S135" s="436"/>
      <c r="T135" s="437"/>
      <c r="U135" s="263">
        <f t="shared" si="20"/>
        <v>0</v>
      </c>
      <c r="V135" s="420">
        <f>S135+T135-U135</f>
        <v>0</v>
      </c>
      <c r="W135" s="146"/>
      <c r="X135" s="436"/>
      <c r="Y135" s="437"/>
      <c r="Z135" s="427">
        <f>+IF(+(S135+T135)&gt;=P135,+T135,+(+P135-S135))</f>
        <v>0</v>
      </c>
      <c r="AA135" s="237">
        <f>X135+Y135-Z135</f>
        <v>0</v>
      </c>
      <c r="AB135" s="437"/>
      <c r="AC135" s="437"/>
      <c r="AD135" s="157"/>
      <c r="AE135" s="235">
        <f t="shared" si="18"/>
        <v>0</v>
      </c>
    </row>
    <row r="136" spans="6:31" ht="20.25" customHeight="1" thickBot="1">
      <c r="F136" s="361">
        <f aca="true" t="shared" si="35" ref="F136:F144">F135+$B$1</f>
        <v>18192</v>
      </c>
      <c r="G136" s="361" t="str">
        <f aca="true" t="shared" si="36" ref="G136:G144">CONCATENATE("+e",F136)</f>
        <v>+e18192</v>
      </c>
      <c r="H136" s="361" t="str">
        <f aca="true" t="shared" si="37" ref="H136:H144">CONCATENATE("+e",F136+$D$1)</f>
        <v>+e18319</v>
      </c>
      <c r="I136" s="61"/>
      <c r="J136" s="66">
        <v>5702</v>
      </c>
      <c r="K136" s="67" t="s">
        <v>601</v>
      </c>
      <c r="L136" s="501"/>
      <c r="M136" s="499"/>
      <c r="N136" s="435"/>
      <c r="O136" s="435"/>
      <c r="P136" s="147"/>
      <c r="Q136" s="145">
        <f t="shared" si="19"/>
      </c>
      <c r="R136" s="146"/>
      <c r="S136" s="436"/>
      <c r="T136" s="437"/>
      <c r="U136" s="263">
        <f t="shared" si="20"/>
        <v>0</v>
      </c>
      <c r="V136" s="420">
        <f>S136+T136-U136</f>
        <v>0</v>
      </c>
      <c r="W136" s="146"/>
      <c r="X136" s="436"/>
      <c r="Y136" s="437"/>
      <c r="Z136" s="427">
        <f>+IF(+(S136+T136)&gt;=P136,+T136,+(+P136-S136))</f>
        <v>0</v>
      </c>
      <c r="AA136" s="237">
        <f>X136+Y136-Z136</f>
        <v>0</v>
      </c>
      <c r="AB136" s="437"/>
      <c r="AC136" s="437"/>
      <c r="AD136" s="157"/>
      <c r="AE136" s="235">
        <f t="shared" si="18"/>
        <v>0</v>
      </c>
    </row>
    <row r="137" spans="6:31" ht="30.75" customHeight="1" thickBot="1">
      <c r="F137" s="361">
        <f t="shared" si="35"/>
        <v>18326</v>
      </c>
      <c r="G137" s="361" t="str">
        <f t="shared" si="36"/>
        <v>+e18326</v>
      </c>
      <c r="H137" s="361" t="str">
        <f t="shared" si="37"/>
        <v>+e18453</v>
      </c>
      <c r="I137" s="7"/>
      <c r="J137" s="68">
        <v>4071</v>
      </c>
      <c r="K137" s="475" t="s">
        <v>602</v>
      </c>
      <c r="L137" s="450"/>
      <c r="M137" s="462"/>
      <c r="N137" s="179"/>
      <c r="O137" s="179"/>
      <c r="P137" s="147"/>
      <c r="Q137" s="145">
        <f t="shared" si="19"/>
      </c>
      <c r="R137" s="146"/>
      <c r="S137" s="265"/>
      <c r="T137" s="243"/>
      <c r="U137" s="243"/>
      <c r="V137" s="438"/>
      <c r="W137" s="146"/>
      <c r="X137" s="238"/>
      <c r="Y137" s="243"/>
      <c r="Z137" s="243"/>
      <c r="AA137" s="243"/>
      <c r="AB137" s="243"/>
      <c r="AC137" s="243"/>
      <c r="AD137" s="421"/>
      <c r="AE137" s="235">
        <f t="shared" si="18"/>
        <v>0</v>
      </c>
    </row>
    <row r="138" spans="6:31" ht="63">
      <c r="F138" s="361">
        <f t="shared" si="35"/>
        <v>18460</v>
      </c>
      <c r="G138" s="361" t="str">
        <f t="shared" si="36"/>
        <v>+e18460</v>
      </c>
      <c r="H138" s="361" t="str">
        <f t="shared" si="37"/>
        <v>+e18587</v>
      </c>
      <c r="I138" s="58"/>
      <c r="J138" s="69"/>
      <c r="K138" s="267" t="s">
        <v>603</v>
      </c>
      <c r="L138" s="151"/>
      <c r="M138" s="151"/>
      <c r="N138" s="151"/>
      <c r="O138" s="151"/>
      <c r="P138" s="152"/>
      <c r="Q138" s="145">
        <f t="shared" si="19"/>
      </c>
      <c r="R138" s="146"/>
      <c r="S138" s="439"/>
      <c r="T138" s="440"/>
      <c r="U138" s="254"/>
      <c r="V138" s="255"/>
      <c r="W138" s="146"/>
      <c r="X138" s="439"/>
      <c r="Y138" s="440"/>
      <c r="Z138" s="254"/>
      <c r="AA138" s="254"/>
      <c r="AB138" s="440"/>
      <c r="AC138" s="254"/>
      <c r="AD138" s="255"/>
      <c r="AE138" s="255"/>
    </row>
    <row r="139" spans="6:31" ht="18.75" thickBot="1">
      <c r="F139" s="361">
        <f t="shared" si="35"/>
        <v>18594</v>
      </c>
      <c r="G139" s="361" t="str">
        <f t="shared" si="36"/>
        <v>+e18594</v>
      </c>
      <c r="H139" s="361" t="str">
        <f t="shared" si="37"/>
        <v>+e18721</v>
      </c>
      <c r="I139" s="441">
        <v>98</v>
      </c>
      <c r="J139" s="872" t="s">
        <v>604</v>
      </c>
      <c r="K139" s="852"/>
      <c r="L139" s="453"/>
      <c r="M139" s="456"/>
      <c r="N139" s="160"/>
      <c r="O139" s="160"/>
      <c r="P139" s="147"/>
      <c r="Q139" s="145">
        <f>(IF($E139&lt;&gt;0,$J$2,IF($I139&lt;&gt;0,$J$2,"")))</f>
        <v>0</v>
      </c>
      <c r="R139" s="146"/>
      <c r="S139" s="426"/>
      <c r="T139" s="158"/>
      <c r="U139" s="241">
        <f t="shared" si="20"/>
        <v>0</v>
      </c>
      <c r="V139" s="420">
        <f>S139+T139-U139</f>
        <v>0</v>
      </c>
      <c r="W139" s="146"/>
      <c r="X139" s="426"/>
      <c r="Y139" s="158"/>
      <c r="Z139" s="427">
        <f>+IF(+(S139+T139)&gt;=P139,+T139,+(+P139-S139))</f>
        <v>0</v>
      </c>
      <c r="AA139" s="237">
        <f>X139+Y139-Z139</f>
        <v>0</v>
      </c>
      <c r="AB139" s="158"/>
      <c r="AC139" s="158"/>
      <c r="AD139" s="157"/>
      <c r="AE139" s="235">
        <f t="shared" si="18"/>
        <v>0</v>
      </c>
    </row>
    <row r="140" spans="6:31" ht="15.75">
      <c r="F140" s="361">
        <f t="shared" si="35"/>
        <v>18728</v>
      </c>
      <c r="G140" s="361" t="str">
        <f t="shared" si="36"/>
        <v>+e18728</v>
      </c>
      <c r="H140" s="361" t="str">
        <f t="shared" si="37"/>
        <v>+e18855</v>
      </c>
      <c r="I140" s="70"/>
      <c r="J140" s="269" t="s">
        <v>605</v>
      </c>
      <c r="K140" s="270"/>
      <c r="L140" s="358"/>
      <c r="M140" s="358"/>
      <c r="N140" s="358"/>
      <c r="O140" s="358"/>
      <c r="P140" s="271"/>
      <c r="Q140" s="145">
        <f>(IF($E140&lt;&gt;0,$J$2,IF($I140&lt;&gt;0,$J$2,"")))</f>
      </c>
      <c r="R140" s="146"/>
      <c r="S140" s="272"/>
      <c r="T140" s="273"/>
      <c r="U140" s="273"/>
      <c r="V140" s="274"/>
      <c r="W140" s="146"/>
      <c r="X140" s="272"/>
      <c r="Y140" s="273"/>
      <c r="Z140" s="273"/>
      <c r="AA140" s="273"/>
      <c r="AB140" s="273"/>
      <c r="AC140" s="273"/>
      <c r="AD140" s="274"/>
      <c r="AE140" s="274"/>
    </row>
    <row r="141" spans="6:31" ht="15.75">
      <c r="F141" s="361">
        <f t="shared" si="35"/>
        <v>18862</v>
      </c>
      <c r="G141" s="361" t="str">
        <f t="shared" si="36"/>
        <v>+e18862</v>
      </c>
      <c r="H141" s="361" t="str">
        <f t="shared" si="37"/>
        <v>+e18989</v>
      </c>
      <c r="I141" s="70"/>
      <c r="J141" s="275" t="s">
        <v>606</v>
      </c>
      <c r="K141" s="267"/>
      <c r="L141" s="346"/>
      <c r="M141" s="346"/>
      <c r="N141" s="346"/>
      <c r="O141" s="346"/>
      <c r="P141" s="223"/>
      <c r="Q141" s="145">
        <f>(IF($E141&lt;&gt;0,$J$2,IF($I141&lt;&gt;0,$J$2,"")))</f>
      </c>
      <c r="R141" s="146"/>
      <c r="S141" s="276"/>
      <c r="T141" s="277"/>
      <c r="U141" s="277"/>
      <c r="V141" s="278"/>
      <c r="W141" s="146"/>
      <c r="X141" s="276"/>
      <c r="Y141" s="277"/>
      <c r="Z141" s="277"/>
      <c r="AA141" s="277"/>
      <c r="AB141" s="277"/>
      <c r="AC141" s="277"/>
      <c r="AD141" s="278"/>
      <c r="AE141" s="278"/>
    </row>
    <row r="142" spans="6:31" ht="16.5" thickBot="1">
      <c r="F142" s="361">
        <f t="shared" si="35"/>
        <v>18996</v>
      </c>
      <c r="G142" s="361" t="str">
        <f t="shared" si="36"/>
        <v>+e18996</v>
      </c>
      <c r="H142" s="361" t="str">
        <f t="shared" si="37"/>
        <v>+e19123</v>
      </c>
      <c r="I142" s="71"/>
      <c r="J142" s="279" t="s">
        <v>607</v>
      </c>
      <c r="K142" s="280"/>
      <c r="L142" s="359"/>
      <c r="M142" s="359"/>
      <c r="N142" s="359"/>
      <c r="O142" s="359"/>
      <c r="P142" s="229"/>
      <c r="Q142" s="145">
        <f>(IF($E142&lt;&gt;0,$J$2,IF($I142&lt;&gt;0,$J$2,"")))</f>
      </c>
      <c r="R142" s="146"/>
      <c r="S142" s="281"/>
      <c r="T142" s="282"/>
      <c r="U142" s="282"/>
      <c r="V142" s="283"/>
      <c r="W142" s="146"/>
      <c r="X142" s="281"/>
      <c r="Y142" s="282"/>
      <c r="Z142" s="282"/>
      <c r="AA142" s="282"/>
      <c r="AB142" s="282"/>
      <c r="AC142" s="282"/>
      <c r="AD142" s="283"/>
      <c r="AE142" s="283"/>
    </row>
    <row r="143" spans="6:31" ht="63.75" thickBot="1">
      <c r="F143" s="361">
        <f t="shared" si="35"/>
        <v>19130</v>
      </c>
      <c r="G143" s="361" t="str">
        <f t="shared" si="36"/>
        <v>+e19130</v>
      </c>
      <c r="H143" s="361" t="str">
        <f t="shared" si="37"/>
        <v>+e19257</v>
      </c>
      <c r="I143" s="72"/>
      <c r="J143" s="40" t="s">
        <v>490</v>
      </c>
      <c r="K143" s="73" t="s">
        <v>608</v>
      </c>
      <c r="L143" s="182">
        <f>SUM(L32,L35,L41,L47,L48,L67,L73,L77,L78,L79,L80,L81,L89,L96,L97,L98,L99,L106,L110,L111,L112,L113,L116,L117,L125,L128,L129,L134)+L139</f>
        <v>0</v>
      </c>
      <c r="M143" s="182">
        <f>SUM(M32,M35,M41,M47,M48,M67,M73,M77,M78,M79,M80,M81,M89,M96,M97,M98,M99,M106,M110,M111,M112,M113,M116,M117,M125,M128,M129,M134)+M139</f>
        <v>0</v>
      </c>
      <c r="N143" s="182">
        <f>SUM(N32,N35,N41,N47,N48,N67,N73,N77,N78,N79,N80,N81,N89,N96,N97,N98,N99,N106,N110,N111,N112,N113,N116,N117,N125,N128,N129,N134)+N139</f>
        <v>0</v>
      </c>
      <c r="O143" s="182">
        <f>SUM(O32,O35,O41,O47,O48,O67,O73,O77,O78,O79,O80,O81,O89,O96,O97,O98,O99,O106,O110,O111,O112,O113,O116,O117,O125,O128,O129,O134)+O139</f>
        <v>0</v>
      </c>
      <c r="P143" s="182">
        <f>SUM(P32,P35,P41,P47,P48,P67,P73,P77,P78,P79,P80,P81,P89,P96,P97,P98,P99,P106,P110,P111,P112,P113,P116,P117,P125,P128,P129,P134)+P139</f>
        <v>0</v>
      </c>
      <c r="Q143" s="145">
        <f>(IF($E143&lt;&gt;0,$J$2,IF($I143&lt;&gt;0,$J$2,"")))</f>
      </c>
      <c r="R143" s="764">
        <f>LEFT(J28,1)</f>
      </c>
      <c r="S143" s="285">
        <f>SUM(S32,S35,S41,S47,S48,S67,S73,S77,S78,S79,S80,S81,S89,S96,S97,S98,S99,S106,S110,S111,S112,S113,S116,S117,S125,S128,S129,S134)+S139</f>
        <v>0</v>
      </c>
      <c r="T143" s="285">
        <f>SUM(T32,T35,T41,T47,T48,T67,T73,T77,T78,T79,T80,T81,T89,T96,T97,T98,T99,T106,T110,T111,T112,T113,T116,T117,T125,T128,T129,T134)+T139</f>
        <v>0</v>
      </c>
      <c r="U143" s="442">
        <f>SUM(U32,U35,U41,U47,U48,U67,U73,U77,U78,U79,U80,U81,U89,U96,U97,U98,U99,U106,U110,U111,U112,U113,U116,U117,U125,U128,U129,U134)+U139</f>
        <v>0</v>
      </c>
      <c r="V143" s="285">
        <f>SUM(V32,V35,V41,V47,V48,V67,V73,V77,V78,V79,V80,V81,V89,V96,V97,V98,V99,V106,V110,V111,V112,V113,V116,V117,V125,V128,V129,V134)+V139</f>
        <v>0</v>
      </c>
      <c r="W143" s="118"/>
      <c r="X143" s="285">
        <f aca="true" t="shared" si="38" ref="X143:AD143">SUM(X32,X35,X41,X47,X48,X67,X73,X77,X78,X79,X80,X81,X89,X96,X97,X98,X99,X106,X110,X111,X112,X113,X116,X117,X125,X128,X129,X134)+X139</f>
        <v>0</v>
      </c>
      <c r="Y143" s="285">
        <f t="shared" si="38"/>
        <v>0</v>
      </c>
      <c r="Z143" s="442">
        <f t="shared" si="38"/>
        <v>0</v>
      </c>
      <c r="AA143" s="285">
        <f t="shared" si="38"/>
        <v>0</v>
      </c>
      <c r="AB143" s="285">
        <f t="shared" si="38"/>
        <v>0</v>
      </c>
      <c r="AC143" s="442">
        <f t="shared" si="38"/>
        <v>0</v>
      </c>
      <c r="AD143" s="285">
        <f t="shared" si="38"/>
        <v>0</v>
      </c>
      <c r="AE143" s="235">
        <f>AA143-AB143-AC143-AD143</f>
        <v>0</v>
      </c>
    </row>
    <row r="144" spans="6:30" ht="15.75">
      <c r="F144" s="361">
        <f t="shared" si="35"/>
        <v>19264</v>
      </c>
      <c r="G144" s="361" t="str">
        <f t="shared" si="36"/>
        <v>+e19264</v>
      </c>
      <c r="H144" s="361" t="str">
        <f t="shared" si="37"/>
        <v>+e19391</v>
      </c>
      <c r="I144" s="779" t="s">
        <v>647</v>
      </c>
      <c r="J144" s="74"/>
      <c r="K144" s="112"/>
      <c r="L144" s="111"/>
      <c r="M144" s="111"/>
      <c r="N144" s="111"/>
      <c r="O144" s="111"/>
      <c r="P144" s="115"/>
      <c r="Q144" s="117">
        <f>Q143</f>
      </c>
      <c r="R144" s="118"/>
      <c r="S144" s="111"/>
      <c r="T144" s="111"/>
      <c r="U144" s="115"/>
      <c r="V144" s="115"/>
      <c r="X144" s="111"/>
      <c r="Y144" s="111"/>
      <c r="Z144" s="115"/>
      <c r="AA144" s="115"/>
      <c r="AB144" s="111"/>
      <c r="AC144" s="115"/>
      <c r="AD144" s="115"/>
    </row>
    <row r="145" spans="9:31" ht="15.75">
      <c r="I145" s="355"/>
      <c r="J145" s="355"/>
      <c r="K145" s="356"/>
      <c r="L145" s="355"/>
      <c r="M145" s="355"/>
      <c r="N145" s="355"/>
      <c r="O145" s="355"/>
      <c r="P145" s="357"/>
      <c r="Q145" s="117">
        <f>Q143</f>
      </c>
      <c r="R145" s="118"/>
      <c r="S145" s="355"/>
      <c r="T145" s="355"/>
      <c r="U145" s="357"/>
      <c r="V145" s="357"/>
      <c r="W145" s="357"/>
      <c r="X145" s="355"/>
      <c r="Y145" s="355"/>
      <c r="Z145" s="357"/>
      <c r="AA145" s="357"/>
      <c r="AB145" s="355"/>
      <c r="AC145" s="357"/>
      <c r="AD145" s="357"/>
      <c r="AE145" s="357"/>
    </row>
    <row r="146" spans="9:30" ht="18.75">
      <c r="I146" s="369"/>
      <c r="J146" s="369"/>
      <c r="K146" s="369"/>
      <c r="L146" s="369"/>
      <c r="M146" s="369"/>
      <c r="N146" s="369"/>
      <c r="O146" s="369"/>
      <c r="P146" s="727"/>
      <c r="Q146" s="443">
        <f>(IF(L143&lt;&gt;0,$G$2,IF(P143&lt;&gt;0,$G$2,"")))</f>
      </c>
      <c r="S146" s="184"/>
      <c r="T146" s="184"/>
      <c r="U146" s="190"/>
      <c r="V146" s="190"/>
      <c r="X146" s="184"/>
      <c r="Y146" s="184"/>
      <c r="Z146" s="190"/>
      <c r="AA146" s="190"/>
      <c r="AB146" s="184"/>
      <c r="AC146" s="190"/>
      <c r="AD146" s="190"/>
    </row>
    <row r="147" spans="9:30" ht="18.75">
      <c r="I147" s="369"/>
      <c r="J147" s="369"/>
      <c r="K147" s="502"/>
      <c r="L147" s="369"/>
      <c r="M147" s="369"/>
      <c r="N147" s="369"/>
      <c r="O147" s="369"/>
      <c r="P147" s="727"/>
      <c r="Q147" s="443">
        <f>(IF(L144&lt;&gt;0,$G$2,IF(P144&lt;&gt;0,$G$2,"")))</f>
      </c>
      <c r="S147" s="184"/>
      <c r="T147" s="184"/>
      <c r="U147" s="190"/>
      <c r="V147" s="190"/>
      <c r="X147" s="184"/>
      <c r="Y147" s="184"/>
      <c r="Z147" s="190"/>
      <c r="AA147" s="190"/>
      <c r="AB147" s="184"/>
      <c r="AC147" s="190"/>
      <c r="AD147" s="190"/>
    </row>
    <row r="148" spans="9:30" ht="18.75">
      <c r="I148" s="369"/>
      <c r="J148" s="369"/>
      <c r="K148" s="369"/>
      <c r="L148" s="369"/>
      <c r="M148" s="369"/>
      <c r="N148" s="369"/>
      <c r="O148" s="369"/>
      <c r="P148" s="727"/>
      <c r="Q148" s="443">
        <f>(IF(L143&lt;&gt;0,$G$2,IF(P143&lt;&gt;0,$G$2,"")))</f>
      </c>
      <c r="S148" s="184"/>
      <c r="T148" s="184"/>
      <c r="U148" s="190"/>
      <c r="V148" s="190"/>
      <c r="X148" s="184"/>
      <c r="Y148" s="184"/>
      <c r="Z148" s="190"/>
      <c r="AA148" s="190"/>
      <c r="AB148" s="184"/>
      <c r="AC148" s="190"/>
      <c r="AD148" s="190"/>
    </row>
    <row r="149" spans="9:30" ht="18.75">
      <c r="I149" s="369"/>
      <c r="J149" s="369"/>
      <c r="K149" s="369"/>
      <c r="L149" s="369"/>
      <c r="M149" s="369"/>
      <c r="N149" s="369"/>
      <c r="O149" s="369"/>
      <c r="P149" s="727"/>
      <c r="Q149" s="443">
        <f>(IF(L143&lt;&gt;0,$G$2,IF(P143&lt;&gt;0,$G$2,"")))</f>
      </c>
      <c r="S149" s="184"/>
      <c r="T149" s="184"/>
      <c r="U149" s="190"/>
      <c r="V149" s="190"/>
      <c r="X149" s="184"/>
      <c r="Y149" s="184"/>
      <c r="Z149" s="190"/>
      <c r="AA149" s="190"/>
      <c r="AB149" s="184"/>
      <c r="AC149" s="190"/>
      <c r="AD149" s="190"/>
    </row>
    <row r="150" spans="9:30" ht="39" customHeight="1">
      <c r="I150" s="369"/>
      <c r="J150" s="369"/>
      <c r="K150" s="369"/>
      <c r="L150" s="369"/>
      <c r="M150" s="369"/>
      <c r="N150" s="369"/>
      <c r="O150" s="369"/>
      <c r="P150" s="727"/>
      <c r="Q150" s="443">
        <f>(IF(L143&lt;&gt;0,$G$2,IF(P143&lt;&gt;0,$G$2,"")))</f>
      </c>
      <c r="S150" s="184"/>
      <c r="T150" s="184"/>
      <c r="U150" s="190"/>
      <c r="V150" s="190"/>
      <c r="X150" s="184"/>
      <c r="Y150" s="184"/>
      <c r="Z150" s="190"/>
      <c r="AA150" s="190"/>
      <c r="AB150" s="184"/>
      <c r="AC150" s="190"/>
      <c r="AD150" s="190"/>
    </row>
    <row r="151" spans="9:30" ht="18.75">
      <c r="I151" s="369"/>
      <c r="J151" s="369"/>
      <c r="K151" s="369"/>
      <c r="L151" s="369"/>
      <c r="M151" s="369"/>
      <c r="N151" s="369"/>
      <c r="O151" s="369"/>
      <c r="P151" s="727"/>
      <c r="Q151" s="443">
        <f>(IF(L143&lt;&gt;0,$G$2,IF(P143&lt;&gt;0,$G$2,"")))</f>
      </c>
      <c r="S151" s="184"/>
      <c r="T151" s="184"/>
      <c r="U151" s="190"/>
      <c r="V151" s="190"/>
      <c r="X151" s="184"/>
      <c r="Y151" s="184"/>
      <c r="Z151" s="190"/>
      <c r="AA151" s="190"/>
      <c r="AB151" s="184"/>
      <c r="AC151" s="190"/>
      <c r="AD151" s="190"/>
    </row>
    <row r="152" spans="9:30" ht="18.75">
      <c r="I152" s="369"/>
      <c r="J152" s="369"/>
      <c r="K152" s="369"/>
      <c r="L152" s="369"/>
      <c r="M152" s="369"/>
      <c r="N152" s="369"/>
      <c r="O152" s="369"/>
      <c r="P152" s="727"/>
      <c r="Q152" s="443">
        <f>(IF(L143&lt;&gt;0,$G$2,IF(P143&lt;&gt;0,$G$2,"")))</f>
      </c>
      <c r="S152" s="184"/>
      <c r="T152" s="184"/>
      <c r="U152" s="190"/>
      <c r="V152" s="190"/>
      <c r="X152" s="184"/>
      <c r="Y152" s="184"/>
      <c r="Z152" s="190"/>
      <c r="AA152" s="190"/>
      <c r="AB152" s="184"/>
      <c r="AC152" s="190"/>
      <c r="AD152" s="190"/>
    </row>
    <row r="153" spans="9:30" ht="15.75">
      <c r="I153" s="369"/>
      <c r="J153" s="369"/>
      <c r="K153" s="369"/>
      <c r="L153" s="369"/>
      <c r="M153" s="369"/>
      <c r="N153" s="369"/>
      <c r="O153" s="369"/>
      <c r="P153" s="727"/>
      <c r="S153" s="184"/>
      <c r="T153" s="184"/>
      <c r="U153" s="190"/>
      <c r="V153" s="190"/>
      <c r="X153" s="184"/>
      <c r="Y153" s="184"/>
      <c r="Z153" s="190"/>
      <c r="AA153" s="190"/>
      <c r="AB153" s="184"/>
      <c r="AC153" s="190"/>
      <c r="AD153" s="190"/>
    </row>
    <row r="154" spans="9:30" ht="15.75">
      <c r="I154" s="369"/>
      <c r="J154" s="369"/>
      <c r="K154" s="369"/>
      <c r="L154" s="369"/>
      <c r="M154" s="369"/>
      <c r="N154" s="369"/>
      <c r="O154" s="369"/>
      <c r="P154" s="727"/>
      <c r="S154" s="184"/>
      <c r="T154" s="184"/>
      <c r="U154" s="190"/>
      <c r="V154" s="190"/>
      <c r="X154" s="184"/>
      <c r="Y154" s="184"/>
      <c r="Z154" s="190"/>
      <c r="AA154" s="190"/>
      <c r="AB154" s="184"/>
      <c r="AC154" s="190"/>
      <c r="AD154" s="190"/>
    </row>
    <row r="155" spans="9:30" ht="15.75">
      <c r="I155" s="369"/>
      <c r="J155" s="369"/>
      <c r="K155" s="369"/>
      <c r="L155" s="369"/>
      <c r="M155" s="369"/>
      <c r="N155" s="369"/>
      <c r="O155" s="369"/>
      <c r="P155" s="727"/>
      <c r="S155" s="184"/>
      <c r="T155" s="184"/>
      <c r="U155" s="190"/>
      <c r="V155" s="190"/>
      <c r="X155" s="184"/>
      <c r="Y155" s="184"/>
      <c r="Z155" s="190"/>
      <c r="AA155" s="190"/>
      <c r="AB155" s="184"/>
      <c r="AC155" s="190"/>
      <c r="AD155" s="190"/>
    </row>
    <row r="156" spans="9:21" ht="12.75">
      <c r="I156" s="369"/>
      <c r="J156" s="369"/>
      <c r="K156" s="369"/>
      <c r="L156" s="369"/>
      <c r="M156" s="369"/>
      <c r="N156" s="369"/>
      <c r="O156" s="369"/>
      <c r="P156" s="727"/>
      <c r="S156" s="369"/>
      <c r="U156" s="369"/>
    </row>
    <row r="157" spans="9:21" ht="12.75">
      <c r="I157" s="369"/>
      <c r="J157" s="369"/>
      <c r="K157" s="369"/>
      <c r="L157" s="369"/>
      <c r="M157" s="369"/>
      <c r="N157" s="369"/>
      <c r="O157" s="369"/>
      <c r="P157" s="727"/>
      <c r="S157" s="369"/>
      <c r="U157" s="369"/>
    </row>
    <row r="158" spans="9:21" ht="12.75">
      <c r="I158" s="369"/>
      <c r="J158" s="369"/>
      <c r="K158" s="369"/>
      <c r="L158" s="369"/>
      <c r="M158" s="369"/>
      <c r="N158" s="369"/>
      <c r="O158" s="369"/>
      <c r="P158" s="727"/>
      <c r="S158" s="369"/>
      <c r="U158" s="369"/>
    </row>
    <row r="159" spans="9:21" ht="12.75">
      <c r="I159" s="369"/>
      <c r="J159" s="369"/>
      <c r="K159" s="369"/>
      <c r="L159" s="369"/>
      <c r="M159" s="369"/>
      <c r="N159" s="369"/>
      <c r="O159" s="369"/>
      <c r="P159" s="727"/>
      <c r="S159" s="369"/>
      <c r="U159" s="369"/>
    </row>
    <row r="160" spans="9:21" ht="18.75" customHeight="1">
      <c r="I160" s="369"/>
      <c r="J160" s="369"/>
      <c r="K160" s="369"/>
      <c r="L160" s="369"/>
      <c r="M160" s="369"/>
      <c r="N160" s="369"/>
      <c r="O160" s="369"/>
      <c r="P160" s="727"/>
      <c r="S160" s="369"/>
      <c r="U160" s="369"/>
    </row>
    <row r="161" spans="9:21" ht="12.75">
      <c r="I161" s="369"/>
      <c r="J161" s="369"/>
      <c r="K161" s="369"/>
      <c r="L161" s="369"/>
      <c r="M161" s="369"/>
      <c r="N161" s="369"/>
      <c r="O161" s="369"/>
      <c r="P161" s="727"/>
      <c r="S161" s="369"/>
      <c r="U161" s="369"/>
    </row>
    <row r="162" spans="9:21" ht="12.75">
      <c r="I162" s="369"/>
      <c r="J162" s="369"/>
      <c r="K162" s="369"/>
      <c r="L162" s="369"/>
      <c r="M162" s="369"/>
      <c r="N162" s="369"/>
      <c r="O162" s="369"/>
      <c r="P162" s="727"/>
      <c r="S162" s="369"/>
      <c r="U162" s="369"/>
    </row>
    <row r="163" spans="9:21" ht="12.75">
      <c r="I163" s="369"/>
      <c r="J163" s="369"/>
      <c r="K163" s="369"/>
      <c r="L163" s="369"/>
      <c r="M163" s="369"/>
      <c r="N163" s="369"/>
      <c r="O163" s="369"/>
      <c r="P163" s="727"/>
      <c r="S163" s="369"/>
      <c r="U163" s="369"/>
    </row>
    <row r="164" spans="9:21" ht="12.75">
      <c r="I164" s="369"/>
      <c r="J164" s="369"/>
      <c r="K164" s="369"/>
      <c r="L164" s="369"/>
      <c r="M164" s="369"/>
      <c r="N164" s="369"/>
      <c r="O164" s="369"/>
      <c r="P164" s="727"/>
      <c r="S164" s="369"/>
      <c r="U164" s="369"/>
    </row>
    <row r="165" spans="9:21" ht="12.75">
      <c r="I165" s="369"/>
      <c r="J165" s="369"/>
      <c r="K165" s="369"/>
      <c r="L165" s="369"/>
      <c r="M165" s="369"/>
      <c r="N165" s="369"/>
      <c r="O165" s="369"/>
      <c r="P165" s="727"/>
      <c r="S165" s="369"/>
      <c r="U165" s="369"/>
    </row>
    <row r="166" spans="9:21" ht="12.75">
      <c r="I166" s="369"/>
      <c r="J166" s="369"/>
      <c r="K166" s="369"/>
      <c r="L166" s="369"/>
      <c r="M166" s="369"/>
      <c r="N166" s="369"/>
      <c r="O166" s="369"/>
      <c r="P166" s="727"/>
      <c r="S166" s="369"/>
      <c r="U166" s="369"/>
    </row>
    <row r="167" spans="9:21" ht="12.75">
      <c r="I167" s="369"/>
      <c r="J167" s="369"/>
      <c r="K167" s="369"/>
      <c r="L167" s="369"/>
      <c r="M167" s="369"/>
      <c r="N167" s="369"/>
      <c r="O167" s="369"/>
      <c r="P167" s="727"/>
      <c r="S167" s="369"/>
      <c r="U167" s="369"/>
    </row>
    <row r="168" spans="9:21" ht="12.75">
      <c r="I168" s="369"/>
      <c r="J168" s="369"/>
      <c r="K168" s="369"/>
      <c r="L168" s="369"/>
      <c r="M168" s="369"/>
      <c r="N168" s="369"/>
      <c r="O168" s="369"/>
      <c r="P168" s="727"/>
      <c r="S168" s="369"/>
      <c r="U168" s="369"/>
    </row>
    <row r="169" spans="9:21" ht="12.75">
      <c r="I169" s="369"/>
      <c r="J169" s="369"/>
      <c r="K169" s="369"/>
      <c r="L169" s="369"/>
      <c r="M169" s="369"/>
      <c r="N169" s="369"/>
      <c r="O169" s="369"/>
      <c r="P169" s="727"/>
      <c r="S169" s="369"/>
      <c r="U169" s="369"/>
    </row>
    <row r="170" spans="9:21" ht="12.75">
      <c r="I170" s="369"/>
      <c r="J170" s="369"/>
      <c r="K170" s="369"/>
      <c r="L170" s="369"/>
      <c r="M170" s="369"/>
      <c r="N170" s="369"/>
      <c r="O170" s="369"/>
      <c r="P170" s="727"/>
      <c r="S170" s="369"/>
      <c r="U170" s="369"/>
    </row>
    <row r="171" spans="9:21" ht="12.75">
      <c r="I171" s="369"/>
      <c r="J171" s="369"/>
      <c r="K171" s="369"/>
      <c r="L171" s="369"/>
      <c r="M171" s="369"/>
      <c r="N171" s="369"/>
      <c r="O171" s="369"/>
      <c r="P171" s="727"/>
      <c r="S171" s="369"/>
      <c r="U171" s="369"/>
    </row>
    <row r="172" spans="9:21" ht="19.5" customHeight="1">
      <c r="I172" s="369"/>
      <c r="J172" s="369"/>
      <c r="K172" s="369"/>
      <c r="L172" s="369"/>
      <c r="M172" s="369"/>
      <c r="N172" s="369"/>
      <c r="O172" s="369"/>
      <c r="P172" s="727"/>
      <c r="S172" s="369"/>
      <c r="U172" s="369"/>
    </row>
    <row r="173" spans="9:21" ht="12.75">
      <c r="I173" s="369"/>
      <c r="J173" s="369"/>
      <c r="K173" s="369"/>
      <c r="L173" s="369"/>
      <c r="M173" s="369"/>
      <c r="N173" s="369"/>
      <c r="O173" s="369"/>
      <c r="P173" s="727"/>
      <c r="S173" s="369"/>
      <c r="U173" s="369"/>
    </row>
    <row r="174" spans="9:21" ht="12.75">
      <c r="I174" s="369"/>
      <c r="J174" s="369"/>
      <c r="K174" s="369"/>
      <c r="L174" s="369"/>
      <c r="M174" s="369"/>
      <c r="N174" s="369"/>
      <c r="O174" s="369"/>
      <c r="P174" s="727"/>
      <c r="S174" s="369"/>
      <c r="U174" s="369"/>
    </row>
    <row r="175" spans="9:21" ht="12.75">
      <c r="I175" s="369"/>
      <c r="J175" s="369"/>
      <c r="K175" s="369"/>
      <c r="L175" s="369"/>
      <c r="M175" s="369"/>
      <c r="N175" s="369"/>
      <c r="O175" s="369"/>
      <c r="P175" s="727"/>
      <c r="S175" s="369"/>
      <c r="U175" s="369"/>
    </row>
    <row r="176" spans="9:21" ht="12.75">
      <c r="I176" s="369"/>
      <c r="J176" s="369"/>
      <c r="K176" s="369"/>
      <c r="L176" s="369"/>
      <c r="M176" s="369"/>
      <c r="N176" s="369"/>
      <c r="O176" s="369"/>
      <c r="P176" s="727"/>
      <c r="S176" s="369"/>
      <c r="U176" s="369"/>
    </row>
    <row r="177" spans="9:21" ht="12.75">
      <c r="I177" s="369"/>
      <c r="J177" s="369"/>
      <c r="K177" s="369"/>
      <c r="L177" s="369"/>
      <c r="M177" s="369"/>
      <c r="N177" s="369"/>
      <c r="O177" s="369"/>
      <c r="P177" s="727"/>
      <c r="S177" s="369"/>
      <c r="U177" s="369"/>
    </row>
    <row r="178" spans="9:21" ht="12.75">
      <c r="I178" s="369"/>
      <c r="J178" s="369"/>
      <c r="K178" s="369"/>
      <c r="L178" s="369"/>
      <c r="M178" s="369"/>
      <c r="N178" s="369"/>
      <c r="O178" s="369"/>
      <c r="P178" s="727"/>
      <c r="S178" s="369"/>
      <c r="U178" s="369"/>
    </row>
    <row r="179" spans="9:21" ht="12.75">
      <c r="I179" s="369"/>
      <c r="J179" s="369"/>
      <c r="K179" s="369"/>
      <c r="L179" s="369"/>
      <c r="M179" s="369"/>
      <c r="N179" s="369"/>
      <c r="O179" s="369"/>
      <c r="P179" s="727"/>
      <c r="S179" s="369"/>
      <c r="U179" s="369"/>
    </row>
    <row r="180" spans="9:30" ht="57.75" customHeight="1">
      <c r="I180" s="369"/>
      <c r="J180" s="369"/>
      <c r="K180" s="369"/>
      <c r="L180" s="369"/>
      <c r="M180" s="369"/>
      <c r="N180" s="369"/>
      <c r="O180" s="369"/>
      <c r="P180" s="727"/>
      <c r="S180" s="287"/>
      <c r="T180" s="287"/>
      <c r="U180" s="288"/>
      <c r="V180" s="288"/>
      <c r="X180" s="287"/>
      <c r="Y180" s="287"/>
      <c r="Z180" s="288"/>
      <c r="AA180" s="288"/>
      <c r="AB180" s="287"/>
      <c r="AC180" s="288"/>
      <c r="AD180" s="288"/>
    </row>
    <row r="181" spans="9:16" ht="19.5" customHeight="1">
      <c r="I181" s="369"/>
      <c r="J181" s="369"/>
      <c r="K181" s="369"/>
      <c r="L181" s="369"/>
      <c r="M181" s="369"/>
      <c r="N181" s="369"/>
      <c r="O181" s="369"/>
      <c r="P181" s="727"/>
    </row>
    <row r="182" spans="9:16" ht="18.75" customHeight="1">
      <c r="I182" s="369"/>
      <c r="J182" s="369"/>
      <c r="K182" s="369"/>
      <c r="L182" s="369"/>
      <c r="M182" s="369"/>
      <c r="N182" s="369"/>
      <c r="O182" s="369"/>
      <c r="P182" s="727"/>
    </row>
    <row r="183" spans="9:16" ht="51" customHeight="1">
      <c r="I183" s="369"/>
      <c r="J183" s="369"/>
      <c r="K183" s="369"/>
      <c r="L183" s="369"/>
      <c r="M183" s="369"/>
      <c r="N183" s="369"/>
      <c r="O183" s="369"/>
      <c r="P183" s="727"/>
    </row>
    <row r="184" spans="9:16" ht="12.75">
      <c r="I184" s="369"/>
      <c r="J184" s="369"/>
      <c r="K184" s="369"/>
      <c r="L184" s="369"/>
      <c r="M184" s="369"/>
      <c r="N184" s="369"/>
      <c r="O184" s="369"/>
      <c r="P184" s="727"/>
    </row>
    <row r="185" spans="9:16" ht="12.75">
      <c r="I185" s="369"/>
      <c r="J185" s="369"/>
      <c r="K185" s="369"/>
      <c r="L185" s="369"/>
      <c r="M185" s="369"/>
      <c r="N185" s="369"/>
      <c r="O185" s="369"/>
      <c r="P185" s="727"/>
    </row>
    <row r="186" spans="9:16" ht="12.75">
      <c r="I186" s="369"/>
      <c r="J186" s="369"/>
      <c r="K186" s="369"/>
      <c r="L186" s="369"/>
      <c r="M186" s="369"/>
      <c r="N186" s="369"/>
      <c r="O186" s="369"/>
      <c r="P186" s="727"/>
    </row>
    <row r="187" spans="9:16" ht="18.75" customHeight="1">
      <c r="I187" s="369"/>
      <c r="J187" s="369"/>
      <c r="K187" s="369"/>
      <c r="L187" s="369"/>
      <c r="M187" s="369"/>
      <c r="N187" s="369"/>
      <c r="O187" s="369"/>
      <c r="P187" s="727"/>
    </row>
    <row r="188" spans="9:16" ht="18.75" customHeight="1">
      <c r="I188" s="369"/>
      <c r="J188" s="369"/>
      <c r="K188" s="369"/>
      <c r="L188" s="369"/>
      <c r="M188" s="369"/>
      <c r="N188" s="369"/>
      <c r="O188" s="369"/>
      <c r="P188" s="727"/>
    </row>
    <row r="189" spans="9:16" ht="12.75">
      <c r="I189" s="369"/>
      <c r="J189" s="369"/>
      <c r="K189" s="369"/>
      <c r="L189" s="369"/>
      <c r="M189" s="369"/>
      <c r="N189" s="369"/>
      <c r="O189" s="369"/>
      <c r="P189" s="727"/>
    </row>
    <row r="190" spans="9:16" ht="12.75">
      <c r="I190" s="369"/>
      <c r="J190" s="369"/>
      <c r="K190" s="369"/>
      <c r="L190" s="369"/>
      <c r="M190" s="369"/>
      <c r="N190" s="369"/>
      <c r="O190" s="369"/>
      <c r="P190" s="727"/>
    </row>
    <row r="191" spans="9:16" ht="12.75">
      <c r="I191" s="369"/>
      <c r="J191" s="369"/>
      <c r="K191" s="369"/>
      <c r="L191" s="369"/>
      <c r="M191" s="369"/>
      <c r="N191" s="369"/>
      <c r="O191" s="369"/>
      <c r="P191" s="727"/>
    </row>
    <row r="192" spans="9:16" ht="12.75">
      <c r="I192" s="369"/>
      <c r="J192" s="369"/>
      <c r="K192" s="369"/>
      <c r="L192" s="369"/>
      <c r="M192" s="369"/>
      <c r="N192" s="369"/>
      <c r="O192" s="369"/>
      <c r="P192" s="727"/>
    </row>
    <row r="193" spans="9:16" ht="12.75">
      <c r="I193" s="369"/>
      <c r="J193" s="369"/>
      <c r="K193" s="369"/>
      <c r="L193" s="369"/>
      <c r="M193" s="369"/>
      <c r="N193" s="369"/>
      <c r="O193" s="369"/>
      <c r="P193" s="727"/>
    </row>
    <row r="194" spans="9:16" ht="12.75">
      <c r="I194" s="369"/>
      <c r="J194" s="369"/>
      <c r="K194" s="369"/>
      <c r="L194" s="369"/>
      <c r="M194" s="369"/>
      <c r="N194" s="369"/>
      <c r="O194" s="369"/>
      <c r="P194" s="727"/>
    </row>
    <row r="195" spans="9:16" ht="12.75">
      <c r="I195" s="369"/>
      <c r="J195" s="369"/>
      <c r="K195" s="369"/>
      <c r="L195" s="369"/>
      <c r="M195" s="369"/>
      <c r="N195" s="369"/>
      <c r="O195" s="369"/>
      <c r="P195" s="727"/>
    </row>
    <row r="196" spans="9:16" ht="12.75">
      <c r="I196" s="369"/>
      <c r="J196" s="369"/>
      <c r="K196" s="369"/>
      <c r="L196" s="369"/>
      <c r="M196" s="369"/>
      <c r="N196" s="369"/>
      <c r="O196" s="369"/>
      <c r="P196" s="727"/>
    </row>
    <row r="197" spans="9:16" ht="12.75">
      <c r="I197" s="369"/>
      <c r="J197" s="369"/>
      <c r="K197" s="369"/>
      <c r="L197" s="369"/>
      <c r="M197" s="369"/>
      <c r="N197" s="369"/>
      <c r="O197" s="369"/>
      <c r="P197" s="727"/>
    </row>
    <row r="198" spans="9:16" ht="12.75">
      <c r="I198" s="369"/>
      <c r="J198" s="369"/>
      <c r="K198" s="369"/>
      <c r="L198" s="369"/>
      <c r="M198" s="369"/>
      <c r="N198" s="369"/>
      <c r="O198" s="369"/>
      <c r="P198" s="727"/>
    </row>
    <row r="199" spans="9:16" ht="12.75">
      <c r="I199" s="369"/>
      <c r="J199" s="369"/>
      <c r="K199" s="369"/>
      <c r="L199" s="369"/>
      <c r="M199" s="369"/>
      <c r="N199" s="369"/>
      <c r="O199" s="369"/>
      <c r="P199" s="727"/>
    </row>
    <row r="200" spans="9:16" ht="12.75">
      <c r="I200" s="369"/>
      <c r="J200" s="369"/>
      <c r="K200" s="369"/>
      <c r="L200" s="369"/>
      <c r="M200" s="369"/>
      <c r="N200" s="369"/>
      <c r="O200" s="369"/>
      <c r="P200" s="727"/>
    </row>
    <row r="201" spans="9:16" ht="12.75">
      <c r="I201" s="369"/>
      <c r="J201" s="369"/>
      <c r="K201" s="369"/>
      <c r="L201" s="369"/>
      <c r="M201" s="369"/>
      <c r="N201" s="369"/>
      <c r="O201" s="369"/>
      <c r="P201" s="727"/>
    </row>
    <row r="202" spans="9:16" ht="12.75">
      <c r="I202" s="369"/>
      <c r="J202" s="369"/>
      <c r="K202" s="369"/>
      <c r="L202" s="369"/>
      <c r="M202" s="369"/>
      <c r="N202" s="369"/>
      <c r="O202" s="369"/>
      <c r="P202" s="727"/>
    </row>
    <row r="203" spans="9:16" ht="12.75">
      <c r="I203" s="369"/>
      <c r="J203" s="369"/>
      <c r="K203" s="369"/>
      <c r="L203" s="369"/>
      <c r="M203" s="369"/>
      <c r="N203" s="369"/>
      <c r="O203" s="369"/>
      <c r="P203" s="727"/>
    </row>
    <row r="204" spans="9:16" ht="12.75">
      <c r="I204" s="369"/>
      <c r="J204" s="369"/>
      <c r="K204" s="369"/>
      <c r="L204" s="369"/>
      <c r="M204" s="369"/>
      <c r="N204" s="369"/>
      <c r="O204" s="369"/>
      <c r="P204" s="727"/>
    </row>
    <row r="205" spans="9:16" ht="12.75">
      <c r="I205" s="369"/>
      <c r="J205" s="369"/>
      <c r="K205" s="369"/>
      <c r="L205" s="369"/>
      <c r="M205" s="369"/>
      <c r="N205" s="369"/>
      <c r="O205" s="369"/>
      <c r="P205" s="727"/>
    </row>
    <row r="206" spans="9:16" ht="12.75">
      <c r="I206" s="369"/>
      <c r="J206" s="369"/>
      <c r="K206" s="369"/>
      <c r="L206" s="369"/>
      <c r="M206" s="369"/>
      <c r="N206" s="369"/>
      <c r="O206" s="369"/>
      <c r="P206" s="727"/>
    </row>
    <row r="207" spans="9:16" ht="12.75">
      <c r="I207" s="369"/>
      <c r="J207" s="369"/>
      <c r="K207" s="369"/>
      <c r="L207" s="369"/>
      <c r="M207" s="369"/>
      <c r="N207" s="369"/>
      <c r="O207" s="369"/>
      <c r="P207" s="727"/>
    </row>
    <row r="208" spans="9:16" ht="12.75">
      <c r="I208" s="369"/>
      <c r="J208" s="369"/>
      <c r="K208" s="369"/>
      <c r="L208" s="369"/>
      <c r="M208" s="369"/>
      <c r="N208" s="369"/>
      <c r="O208" s="369"/>
      <c r="P208" s="727"/>
    </row>
    <row r="209" spans="9:16" ht="12.75">
      <c r="I209" s="369"/>
      <c r="J209" s="369"/>
      <c r="K209" s="369"/>
      <c r="L209" s="369"/>
      <c r="M209" s="369"/>
      <c r="N209" s="369"/>
      <c r="O209" s="369"/>
      <c r="P209" s="727"/>
    </row>
    <row r="210" spans="9:16" ht="12.75">
      <c r="I210" s="369"/>
      <c r="J210" s="369"/>
      <c r="K210" s="369"/>
      <c r="L210" s="369"/>
      <c r="M210" s="369"/>
      <c r="N210" s="369"/>
      <c r="O210" s="369"/>
      <c r="P210" s="727"/>
    </row>
    <row r="211" spans="9:16" ht="12.75">
      <c r="I211" s="369"/>
      <c r="J211" s="369"/>
      <c r="K211" s="369"/>
      <c r="L211" s="369"/>
      <c r="M211" s="369"/>
      <c r="N211" s="369"/>
      <c r="O211" s="369"/>
      <c r="P211" s="727"/>
    </row>
    <row r="212" spans="9:16" ht="12.75">
      <c r="I212" s="369"/>
      <c r="J212" s="369"/>
      <c r="K212" s="369"/>
      <c r="L212" s="369"/>
      <c r="M212" s="369"/>
      <c r="N212" s="369"/>
      <c r="O212" s="369"/>
      <c r="P212" s="727"/>
    </row>
    <row r="213" spans="9:16" ht="12.75">
      <c r="I213" s="369"/>
      <c r="J213" s="369"/>
      <c r="K213" s="369"/>
      <c r="L213" s="369"/>
      <c r="M213" s="369"/>
      <c r="N213" s="369"/>
      <c r="O213" s="369"/>
      <c r="P213" s="727"/>
    </row>
    <row r="214" spans="9:16" ht="12.75">
      <c r="I214" s="369"/>
      <c r="J214" s="369"/>
      <c r="K214" s="369"/>
      <c r="L214" s="369"/>
      <c r="M214" s="369"/>
      <c r="N214" s="369"/>
      <c r="O214" s="369"/>
      <c r="P214" s="727"/>
    </row>
    <row r="215" spans="9:16" ht="12.75">
      <c r="I215" s="369"/>
      <c r="J215" s="369"/>
      <c r="K215" s="369"/>
      <c r="L215" s="369"/>
      <c r="M215" s="369"/>
      <c r="N215" s="369"/>
      <c r="O215" s="369"/>
      <c r="P215" s="727"/>
    </row>
    <row r="216" spans="9:16" ht="12.75">
      <c r="I216" s="369"/>
      <c r="J216" s="369"/>
      <c r="K216" s="369"/>
      <c r="L216" s="369"/>
      <c r="M216" s="369"/>
      <c r="N216" s="369"/>
      <c r="O216" s="369"/>
      <c r="P216" s="727"/>
    </row>
    <row r="217" spans="9:16" ht="12.75">
      <c r="I217" s="369"/>
      <c r="J217" s="369"/>
      <c r="K217" s="369"/>
      <c r="L217" s="369"/>
      <c r="M217" s="369"/>
      <c r="N217" s="369"/>
      <c r="O217" s="369"/>
      <c r="P217" s="727"/>
    </row>
    <row r="218" spans="9:16" ht="12.75">
      <c r="I218" s="369"/>
      <c r="J218" s="369"/>
      <c r="K218" s="369"/>
      <c r="L218" s="369"/>
      <c r="M218" s="369"/>
      <c r="N218" s="369"/>
      <c r="O218" s="369"/>
      <c r="P218" s="727"/>
    </row>
    <row r="219" spans="9:16" ht="12.75">
      <c r="I219" s="369"/>
      <c r="J219" s="369"/>
      <c r="K219" s="369"/>
      <c r="L219" s="369"/>
      <c r="M219" s="369"/>
      <c r="N219" s="369"/>
      <c r="O219" s="369"/>
      <c r="P219" s="727"/>
    </row>
    <row r="220" spans="9:16" ht="12.75">
      <c r="I220" s="369"/>
      <c r="J220" s="369"/>
      <c r="K220" s="369"/>
      <c r="L220" s="369"/>
      <c r="M220" s="369"/>
      <c r="N220" s="369"/>
      <c r="O220" s="369"/>
      <c r="P220" s="727"/>
    </row>
    <row r="221" spans="9:16" ht="12.75">
      <c r="I221" s="369"/>
      <c r="J221" s="369"/>
      <c r="K221" s="369"/>
      <c r="L221" s="369"/>
      <c r="M221" s="369"/>
      <c r="N221" s="369"/>
      <c r="O221" s="369"/>
      <c r="P221" s="727"/>
    </row>
    <row r="222" spans="9:16" ht="12.75">
      <c r="I222" s="369"/>
      <c r="J222" s="369"/>
      <c r="K222" s="369"/>
      <c r="L222" s="369"/>
      <c r="M222" s="369"/>
      <c r="N222" s="369"/>
      <c r="O222" s="369"/>
      <c r="P222" s="727"/>
    </row>
    <row r="223" spans="9:16" ht="12.75">
      <c r="I223" s="369"/>
      <c r="J223" s="369"/>
      <c r="K223" s="369"/>
      <c r="L223" s="369"/>
      <c r="M223" s="369"/>
      <c r="N223" s="369"/>
      <c r="O223" s="369"/>
      <c r="P223" s="727"/>
    </row>
    <row r="224" spans="9:16" ht="12.75">
      <c r="I224" s="369"/>
      <c r="J224" s="369"/>
      <c r="K224" s="369"/>
      <c r="L224" s="369"/>
      <c r="M224" s="369"/>
      <c r="N224" s="369"/>
      <c r="O224" s="369"/>
      <c r="P224" s="727"/>
    </row>
    <row r="225" spans="9:16" ht="12.75">
      <c r="I225" s="369"/>
      <c r="J225" s="369"/>
      <c r="K225" s="369"/>
      <c r="L225" s="369"/>
      <c r="M225" s="369"/>
      <c r="N225" s="369"/>
      <c r="O225" s="369"/>
      <c r="P225" s="727"/>
    </row>
    <row r="226" spans="9:16" ht="12.75">
      <c r="I226" s="369"/>
      <c r="J226" s="369"/>
      <c r="K226" s="369"/>
      <c r="L226" s="369"/>
      <c r="M226" s="369"/>
      <c r="N226" s="369"/>
      <c r="O226" s="369"/>
      <c r="P226" s="727"/>
    </row>
    <row r="227" spans="9:16" ht="12.75">
      <c r="I227" s="369"/>
      <c r="J227" s="369"/>
      <c r="K227" s="369"/>
      <c r="L227" s="369"/>
      <c r="M227" s="369"/>
      <c r="N227" s="369"/>
      <c r="O227" s="369"/>
      <c r="P227" s="727"/>
    </row>
    <row r="228" spans="9:16" ht="12.75">
      <c r="I228" s="369"/>
      <c r="J228" s="369"/>
      <c r="K228" s="369"/>
      <c r="L228" s="369"/>
      <c r="M228" s="369"/>
      <c r="N228" s="369"/>
      <c r="O228" s="369"/>
      <c r="P228" s="727"/>
    </row>
    <row r="229" spans="9:16" ht="12.75">
      <c r="I229" s="369"/>
      <c r="J229" s="369"/>
      <c r="K229" s="369"/>
      <c r="L229" s="369"/>
      <c r="M229" s="369"/>
      <c r="N229" s="369"/>
      <c r="O229" s="369"/>
      <c r="P229" s="727"/>
    </row>
    <row r="230" spans="9:16" ht="12.75">
      <c r="I230" s="369"/>
      <c r="J230" s="369"/>
      <c r="K230" s="369"/>
      <c r="L230" s="369"/>
      <c r="M230" s="369"/>
      <c r="N230" s="369"/>
      <c r="O230" s="369"/>
      <c r="P230" s="727"/>
    </row>
    <row r="231" spans="9:16" ht="12.75">
      <c r="I231" s="369"/>
      <c r="J231" s="369"/>
      <c r="K231" s="369"/>
      <c r="L231" s="369"/>
      <c r="M231" s="369"/>
      <c r="N231" s="369"/>
      <c r="O231" s="369"/>
      <c r="P231" s="727"/>
    </row>
    <row r="232" spans="9:16" ht="12.75">
      <c r="I232" s="369"/>
      <c r="J232" s="369"/>
      <c r="K232" s="369"/>
      <c r="L232" s="369"/>
      <c r="M232" s="369"/>
      <c r="N232" s="369"/>
      <c r="O232" s="369"/>
      <c r="P232" s="727"/>
    </row>
    <row r="233" spans="9:16" ht="12.75">
      <c r="I233" s="369"/>
      <c r="J233" s="369"/>
      <c r="K233" s="369"/>
      <c r="L233" s="369"/>
      <c r="M233" s="369"/>
      <c r="N233" s="369"/>
      <c r="O233" s="369"/>
      <c r="P233" s="727"/>
    </row>
    <row r="234" spans="9:16" ht="12.75">
      <c r="I234" s="369"/>
      <c r="J234" s="369"/>
      <c r="K234" s="369"/>
      <c r="L234" s="369"/>
      <c r="M234" s="369"/>
      <c r="N234" s="369"/>
      <c r="O234" s="369"/>
      <c r="P234" s="727"/>
    </row>
    <row r="235" spans="9:16" ht="12.75">
      <c r="I235" s="369"/>
      <c r="J235" s="369"/>
      <c r="K235" s="369"/>
      <c r="L235" s="369"/>
      <c r="M235" s="369"/>
      <c r="N235" s="369"/>
      <c r="O235" s="369"/>
      <c r="P235" s="727"/>
    </row>
    <row r="236" spans="9:16" ht="12.75">
      <c r="I236" s="369"/>
      <c r="J236" s="369"/>
      <c r="K236" s="369"/>
      <c r="L236" s="369"/>
      <c r="M236" s="369"/>
      <c r="N236" s="369"/>
      <c r="O236" s="369"/>
      <c r="P236" s="727"/>
    </row>
    <row r="237" spans="9:16" ht="12.75">
      <c r="I237" s="369"/>
      <c r="J237" s="369"/>
      <c r="K237" s="369"/>
      <c r="L237" s="369"/>
      <c r="M237" s="369"/>
      <c r="N237" s="369"/>
      <c r="O237" s="369"/>
      <c r="P237" s="727"/>
    </row>
    <row r="238" spans="9:16" ht="12.75">
      <c r="I238" s="369"/>
      <c r="J238" s="369"/>
      <c r="K238" s="369"/>
      <c r="L238" s="369"/>
      <c r="M238" s="369"/>
      <c r="N238" s="369"/>
      <c r="O238" s="369"/>
      <c r="P238" s="727"/>
    </row>
    <row r="239" spans="9:16" ht="12.75">
      <c r="I239" s="369"/>
      <c r="J239" s="369"/>
      <c r="K239" s="369"/>
      <c r="L239" s="369"/>
      <c r="M239" s="369"/>
      <c r="N239" s="369"/>
      <c r="O239" s="369"/>
      <c r="P239" s="727"/>
    </row>
    <row r="240" spans="9:16" ht="12.75">
      <c r="I240" s="369"/>
      <c r="J240" s="369"/>
      <c r="K240" s="369"/>
      <c r="L240" s="369"/>
      <c r="M240" s="369"/>
      <c r="N240" s="369"/>
      <c r="O240" s="369"/>
      <c r="P240" s="727"/>
    </row>
    <row r="241" spans="9:16" ht="12.75">
      <c r="I241" s="369"/>
      <c r="J241" s="369"/>
      <c r="K241" s="369"/>
      <c r="L241" s="369"/>
      <c r="M241" s="369"/>
      <c r="N241" s="369"/>
      <c r="O241" s="369"/>
      <c r="P241" s="727"/>
    </row>
    <row r="242" spans="9:16" ht="12.75">
      <c r="I242" s="369"/>
      <c r="J242" s="369"/>
      <c r="K242" s="369"/>
      <c r="L242" s="369"/>
      <c r="M242" s="369"/>
      <c r="N242" s="369"/>
      <c r="O242" s="369"/>
      <c r="P242" s="727"/>
    </row>
    <row r="243" spans="9:16" ht="12.75">
      <c r="I243" s="369"/>
      <c r="J243" s="369"/>
      <c r="K243" s="369"/>
      <c r="L243" s="369"/>
      <c r="M243" s="369"/>
      <c r="N243" s="369"/>
      <c r="O243" s="369"/>
      <c r="P243" s="727"/>
    </row>
    <row r="244" spans="9:16" ht="12.75">
      <c r="I244" s="369"/>
      <c r="J244" s="369"/>
      <c r="K244" s="369"/>
      <c r="L244" s="369"/>
      <c r="M244" s="369"/>
      <c r="N244" s="369"/>
      <c r="O244" s="369"/>
      <c r="P244" s="727"/>
    </row>
    <row r="245" spans="9:16" ht="12.75">
      <c r="I245" s="369"/>
      <c r="J245" s="369"/>
      <c r="K245" s="369"/>
      <c r="L245" s="369"/>
      <c r="M245" s="369"/>
      <c r="N245" s="369"/>
      <c r="O245" s="369"/>
      <c r="P245" s="727"/>
    </row>
    <row r="246" spans="9:16" ht="12.75">
      <c r="I246" s="369"/>
      <c r="J246" s="369"/>
      <c r="K246" s="369"/>
      <c r="L246" s="369"/>
      <c r="M246" s="369"/>
      <c r="N246" s="369"/>
      <c r="O246" s="369"/>
      <c r="P246" s="727"/>
    </row>
    <row r="247" spans="9:16" ht="12.75">
      <c r="I247" s="369"/>
      <c r="J247" s="369"/>
      <c r="K247" s="369"/>
      <c r="L247" s="369"/>
      <c r="M247" s="369"/>
      <c r="N247" s="369"/>
      <c r="O247" s="369"/>
      <c r="P247" s="727"/>
    </row>
    <row r="248" spans="9:16" ht="12.75">
      <c r="I248" s="369"/>
      <c r="J248" s="369"/>
      <c r="K248" s="369"/>
      <c r="L248" s="369"/>
      <c r="M248" s="369"/>
      <c r="N248" s="369"/>
      <c r="O248" s="369"/>
      <c r="P248" s="727"/>
    </row>
    <row r="249" spans="9:16" ht="12.75">
      <c r="I249" s="369"/>
      <c r="J249" s="369"/>
      <c r="K249" s="369"/>
      <c r="L249" s="369"/>
      <c r="M249" s="369"/>
      <c r="N249" s="369"/>
      <c r="O249" s="369"/>
      <c r="P249" s="727"/>
    </row>
    <row r="250" spans="9:16" ht="12.75">
      <c r="I250" s="369"/>
      <c r="J250" s="369"/>
      <c r="K250" s="369"/>
      <c r="L250" s="369"/>
      <c r="M250" s="369"/>
      <c r="N250" s="369"/>
      <c r="O250" s="369"/>
      <c r="P250" s="727"/>
    </row>
    <row r="251" spans="9:16" ht="12.75">
      <c r="I251" s="369"/>
      <c r="J251" s="369"/>
      <c r="K251" s="369"/>
      <c r="L251" s="369"/>
      <c r="M251" s="369"/>
      <c r="N251" s="369"/>
      <c r="O251" s="369"/>
      <c r="P251" s="727"/>
    </row>
    <row r="252" spans="9:16" ht="12.75">
      <c r="I252" s="369"/>
      <c r="J252" s="369"/>
      <c r="K252" s="369"/>
      <c r="L252" s="369"/>
      <c r="M252" s="369"/>
      <c r="N252" s="369"/>
      <c r="O252" s="369"/>
      <c r="P252" s="727"/>
    </row>
    <row r="253" spans="9:16" ht="12.75">
      <c r="I253" s="369"/>
      <c r="J253" s="369"/>
      <c r="K253" s="369"/>
      <c r="L253" s="369"/>
      <c r="M253" s="369"/>
      <c r="N253" s="369"/>
      <c r="O253" s="369"/>
      <c r="P253" s="727"/>
    </row>
    <row r="254" spans="9:16" ht="12.75">
      <c r="I254" s="369"/>
      <c r="J254" s="369"/>
      <c r="K254" s="369"/>
      <c r="L254" s="369"/>
      <c r="M254" s="369"/>
      <c r="N254" s="369"/>
      <c r="O254" s="369"/>
      <c r="P254" s="727"/>
    </row>
    <row r="255" spans="9:16" ht="12.75">
      <c r="I255" s="369"/>
      <c r="J255" s="369"/>
      <c r="K255" s="369"/>
      <c r="L255" s="369"/>
      <c r="M255" s="369"/>
      <c r="N255" s="369"/>
      <c r="O255" s="369"/>
      <c r="P255" s="727"/>
    </row>
    <row r="256" spans="9:16" ht="12.75">
      <c r="I256" s="369"/>
      <c r="J256" s="369"/>
      <c r="K256" s="369"/>
      <c r="L256" s="369"/>
      <c r="M256" s="369"/>
      <c r="N256" s="369"/>
      <c r="O256" s="369"/>
      <c r="P256" s="727"/>
    </row>
    <row r="257" spans="9:16" ht="12.75">
      <c r="I257" s="369"/>
      <c r="J257" s="369"/>
      <c r="K257" s="369"/>
      <c r="L257" s="369"/>
      <c r="M257" s="369"/>
      <c r="N257" s="369"/>
      <c r="O257" s="369"/>
      <c r="P257" s="727"/>
    </row>
    <row r="258" spans="9:16" ht="12.75">
      <c r="I258" s="369"/>
      <c r="J258" s="369"/>
      <c r="K258" s="369"/>
      <c r="L258" s="369"/>
      <c r="M258" s="369"/>
      <c r="N258" s="369"/>
      <c r="O258" s="369"/>
      <c r="P258" s="727"/>
    </row>
    <row r="259" spans="9:16" ht="12.75">
      <c r="I259" s="369"/>
      <c r="J259" s="369"/>
      <c r="K259" s="369"/>
      <c r="L259" s="369"/>
      <c r="M259" s="369"/>
      <c r="N259" s="369"/>
      <c r="O259" s="369"/>
      <c r="P259" s="727"/>
    </row>
    <row r="260" spans="9:16" ht="12.75">
      <c r="I260" s="369"/>
      <c r="J260" s="369"/>
      <c r="K260" s="369"/>
      <c r="L260" s="369"/>
      <c r="M260" s="369"/>
      <c r="N260" s="369"/>
      <c r="O260" s="369"/>
      <c r="P260" s="727"/>
    </row>
    <row r="261" spans="9:16" ht="12.75">
      <c r="I261" s="369"/>
      <c r="J261" s="369"/>
      <c r="K261" s="369"/>
      <c r="L261" s="369"/>
      <c r="M261" s="369"/>
      <c r="N261" s="369"/>
      <c r="O261" s="369"/>
      <c r="P261" s="727"/>
    </row>
    <row r="262" ht="12.75">
      <c r="K262" s="369"/>
    </row>
  </sheetData>
  <sheetProtection password="81B0" sheet="1" objects="1" scenarios="1"/>
  <mergeCells count="41">
    <mergeCell ref="Z23:Z24"/>
    <mergeCell ref="AA23:AA24"/>
    <mergeCell ref="J35:K35"/>
    <mergeCell ref="U24:U25"/>
    <mergeCell ref="V24:V25"/>
    <mergeCell ref="X23:X24"/>
    <mergeCell ref="J97:K97"/>
    <mergeCell ref="S24:S25"/>
    <mergeCell ref="Y23:Y24"/>
    <mergeCell ref="J47:K47"/>
    <mergeCell ref="T24:T25"/>
    <mergeCell ref="J99:K99"/>
    <mergeCell ref="B5:E5"/>
    <mergeCell ref="I14:K14"/>
    <mergeCell ref="I16:K16"/>
    <mergeCell ref="I19:K19"/>
    <mergeCell ref="J81:K81"/>
    <mergeCell ref="J41:K41"/>
    <mergeCell ref="J48:K48"/>
    <mergeCell ref="J67:K67"/>
    <mergeCell ref="J73:K73"/>
    <mergeCell ref="J125:K125"/>
    <mergeCell ref="J128:K128"/>
    <mergeCell ref="J77:K77"/>
    <mergeCell ref="J116:K116"/>
    <mergeCell ref="J32:K32"/>
    <mergeCell ref="J78:K78"/>
    <mergeCell ref="J79:K79"/>
    <mergeCell ref="J117:K117"/>
    <mergeCell ref="J89:K89"/>
    <mergeCell ref="J98:K98"/>
    <mergeCell ref="J129:K129"/>
    <mergeCell ref="J134:K134"/>
    <mergeCell ref="J106:K106"/>
    <mergeCell ref="J80:K80"/>
    <mergeCell ref="J139:K139"/>
    <mergeCell ref="J110:K110"/>
    <mergeCell ref="J111:K111"/>
    <mergeCell ref="J112:K112"/>
    <mergeCell ref="J113:K113"/>
    <mergeCell ref="J96:K96"/>
  </mergeCells>
  <conditionalFormatting sqref="V32:V143 AA32:AA143">
    <cfRule type="cellIs" priority="3" dxfId="7" operator="lessThan" stopIfTrue="1">
      <formula>0</formula>
    </cfRule>
  </conditionalFormatting>
  <conditionalFormatting sqref="V30 AA30">
    <cfRule type="cellIs" priority="2" dxfId="8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101</v>
      </c>
      <c r="B1" t="s">
        <v>618</v>
      </c>
    </row>
    <row r="2" spans="1:2" ht="12.75">
      <c r="A2">
        <v>102</v>
      </c>
      <c r="B2" t="s">
        <v>619</v>
      </c>
    </row>
    <row r="3" spans="1:2" ht="12.75">
      <c r="A3">
        <v>103</v>
      </c>
      <c r="B3" t="s">
        <v>620</v>
      </c>
    </row>
    <row r="4" spans="1:2" ht="12.75">
      <c r="A4">
        <v>201</v>
      </c>
      <c r="B4" t="s">
        <v>621</v>
      </c>
    </row>
    <row r="5" spans="1:2" ht="12.75">
      <c r="A5">
        <v>202</v>
      </c>
      <c r="B5" t="s">
        <v>622</v>
      </c>
    </row>
    <row r="6" spans="1:2" ht="12.75">
      <c r="A6">
        <v>203</v>
      </c>
      <c r="B6" t="s">
        <v>623</v>
      </c>
    </row>
    <row r="7" spans="1:2" ht="12.75">
      <c r="A7">
        <v>204</v>
      </c>
      <c r="B7" t="s">
        <v>624</v>
      </c>
    </row>
    <row r="8" spans="1:2" ht="12.75">
      <c r="A8">
        <v>205</v>
      </c>
      <c r="B8" t="s">
        <v>625</v>
      </c>
    </row>
    <row r="9" spans="1:2" ht="12.75">
      <c r="A9">
        <v>301</v>
      </c>
      <c r="B9" t="s">
        <v>626</v>
      </c>
    </row>
    <row r="10" spans="1:2" ht="12.75">
      <c r="A10">
        <v>401</v>
      </c>
      <c r="B10" t="s">
        <v>627</v>
      </c>
    </row>
    <row r="11" spans="1:2" ht="12.75">
      <c r="A11">
        <v>501</v>
      </c>
      <c r="B11" t="s">
        <v>564</v>
      </c>
    </row>
    <row r="12" spans="1:2" ht="12.75">
      <c r="A12">
        <v>502</v>
      </c>
      <c r="B12" t="s">
        <v>628</v>
      </c>
    </row>
    <row r="13" spans="1:2" ht="12.75">
      <c r="A13">
        <v>503</v>
      </c>
      <c r="B13" t="s">
        <v>629</v>
      </c>
    </row>
    <row r="14" spans="1:2" ht="12.75">
      <c r="A14">
        <v>601</v>
      </c>
      <c r="B14" t="s">
        <v>630</v>
      </c>
    </row>
    <row r="15" spans="1:2" ht="12.75">
      <c r="A15">
        <v>602</v>
      </c>
      <c r="B15" t="s">
        <v>631</v>
      </c>
    </row>
    <row r="16" spans="1:2" ht="12.75">
      <c r="A16">
        <v>701</v>
      </c>
      <c r="B16" t="s">
        <v>632</v>
      </c>
    </row>
    <row r="17" spans="1:2" ht="12.75">
      <c r="A17">
        <v>702</v>
      </c>
      <c r="B17" t="s">
        <v>633</v>
      </c>
    </row>
    <row r="18" spans="1:2" ht="12.75">
      <c r="A18">
        <v>703</v>
      </c>
      <c r="B18" t="s">
        <v>634</v>
      </c>
    </row>
    <row r="19" spans="1:2" ht="12.75">
      <c r="A19">
        <v>704</v>
      </c>
      <c r="B19" t="s">
        <v>635</v>
      </c>
    </row>
    <row r="20" spans="1:2" ht="12.75">
      <c r="A20">
        <v>801</v>
      </c>
      <c r="B20" t="s">
        <v>636</v>
      </c>
    </row>
    <row r="21" spans="1:2" ht="12.75">
      <c r="A21">
        <v>802</v>
      </c>
      <c r="B21" t="s">
        <v>637</v>
      </c>
    </row>
    <row r="22" spans="1:2" ht="12.75">
      <c r="A22">
        <v>803</v>
      </c>
      <c r="B22" t="s">
        <v>638</v>
      </c>
    </row>
    <row r="23" spans="1:2" ht="12.75">
      <c r="A23">
        <v>804</v>
      </c>
      <c r="B23" t="s">
        <v>639</v>
      </c>
    </row>
    <row r="24" spans="1:2" ht="12.75">
      <c r="A24">
        <v>805</v>
      </c>
      <c r="B24" t="s">
        <v>640</v>
      </c>
    </row>
    <row r="25" spans="1:2" ht="12.75">
      <c r="A25">
        <v>806</v>
      </c>
      <c r="B25" t="s">
        <v>18</v>
      </c>
    </row>
    <row r="26" spans="1:2" ht="12.75">
      <c r="A26">
        <v>901</v>
      </c>
      <c r="B26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2:B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75.625" style="0" bestFit="1" customWidth="1"/>
  </cols>
  <sheetData>
    <row r="2" spans="1:2" ht="12.75">
      <c r="A2" s="999" t="s">
        <v>652</v>
      </c>
      <c r="B2" s="999"/>
    </row>
    <row r="3" ht="13.5" thickBot="1"/>
    <row r="4" spans="1:2" ht="13.5" thickBot="1">
      <c r="A4" s="831" t="s">
        <v>648</v>
      </c>
      <c r="B4" s="832" t="s">
        <v>649</v>
      </c>
    </row>
    <row r="5" spans="1:2" ht="12.75">
      <c r="A5" s="834">
        <v>101</v>
      </c>
      <c r="B5" s="828" t="s">
        <v>618</v>
      </c>
    </row>
    <row r="6" spans="1:2" ht="12.75">
      <c r="A6" s="835">
        <v>102</v>
      </c>
      <c r="B6" s="829" t="s">
        <v>619</v>
      </c>
    </row>
    <row r="7" spans="1:2" ht="12.75">
      <c r="A7" s="835">
        <v>103</v>
      </c>
      <c r="B7" s="829" t="s">
        <v>620</v>
      </c>
    </row>
    <row r="8" spans="1:2" ht="12.75">
      <c r="A8" s="835">
        <v>201</v>
      </c>
      <c r="B8" s="829" t="s">
        <v>621</v>
      </c>
    </row>
    <row r="9" spans="1:2" ht="12.75">
      <c r="A9" s="835">
        <v>202</v>
      </c>
      <c r="B9" s="829" t="s">
        <v>622</v>
      </c>
    </row>
    <row r="10" spans="1:2" ht="12.75">
      <c r="A10" s="835">
        <v>203</v>
      </c>
      <c r="B10" s="829" t="s">
        <v>623</v>
      </c>
    </row>
    <row r="11" spans="1:2" ht="12.75">
      <c r="A11" s="835">
        <v>204</v>
      </c>
      <c r="B11" s="829" t="s">
        <v>624</v>
      </c>
    </row>
    <row r="12" spans="1:2" ht="12.75">
      <c r="A12" s="835">
        <v>205</v>
      </c>
      <c r="B12" s="829" t="s">
        <v>625</v>
      </c>
    </row>
    <row r="13" spans="1:2" ht="12.75">
      <c r="A13" s="835">
        <v>301</v>
      </c>
      <c r="B13" s="829" t="s">
        <v>626</v>
      </c>
    </row>
    <row r="14" spans="1:2" ht="12.75">
      <c r="A14" s="835">
        <v>401</v>
      </c>
      <c r="B14" s="829" t="s">
        <v>627</v>
      </c>
    </row>
    <row r="15" spans="1:2" ht="12.75">
      <c r="A15" s="835">
        <v>501</v>
      </c>
      <c r="B15" s="829" t="s">
        <v>564</v>
      </c>
    </row>
    <row r="16" spans="1:2" ht="12.75">
      <c r="A16" s="835">
        <v>502</v>
      </c>
      <c r="B16" s="829" t="s">
        <v>628</v>
      </c>
    </row>
    <row r="17" spans="1:2" ht="12.75">
      <c r="A17" s="835">
        <v>503</v>
      </c>
      <c r="B17" s="829" t="s">
        <v>629</v>
      </c>
    </row>
    <row r="18" spans="1:2" ht="12.75">
      <c r="A18" s="835">
        <v>601</v>
      </c>
      <c r="B18" s="829" t="s">
        <v>630</v>
      </c>
    </row>
    <row r="19" spans="1:2" ht="12.75">
      <c r="A19" s="835">
        <v>602</v>
      </c>
      <c r="B19" s="829" t="s">
        <v>631</v>
      </c>
    </row>
    <row r="20" spans="1:2" ht="12.75">
      <c r="A20" s="835">
        <v>701</v>
      </c>
      <c r="B20" s="829" t="s">
        <v>632</v>
      </c>
    </row>
    <row r="21" spans="1:2" ht="12.75">
      <c r="A21" s="835">
        <v>702</v>
      </c>
      <c r="B21" s="829" t="s">
        <v>633</v>
      </c>
    </row>
    <row r="22" spans="1:2" ht="12.75">
      <c r="A22" s="835">
        <v>703</v>
      </c>
      <c r="B22" s="829" t="s">
        <v>634</v>
      </c>
    </row>
    <row r="23" spans="1:2" ht="12.75">
      <c r="A23" s="835">
        <v>704</v>
      </c>
      <c r="B23" s="829" t="s">
        <v>635</v>
      </c>
    </row>
    <row r="24" spans="1:2" ht="12.75">
      <c r="A24" s="835">
        <v>801</v>
      </c>
      <c r="B24" s="829" t="s">
        <v>636</v>
      </c>
    </row>
    <row r="25" spans="1:2" ht="12.75">
      <c r="A25" s="835">
        <v>802</v>
      </c>
      <c r="B25" s="829" t="s">
        <v>637</v>
      </c>
    </row>
    <row r="26" spans="1:2" ht="12.75">
      <c r="A26" s="835">
        <v>803</v>
      </c>
      <c r="B26" s="829" t="s">
        <v>638</v>
      </c>
    </row>
    <row r="27" spans="1:2" ht="12.75">
      <c r="A27" s="835">
        <v>804</v>
      </c>
      <c r="B27" s="829" t="s">
        <v>639</v>
      </c>
    </row>
    <row r="28" spans="1:2" ht="12.75">
      <c r="A28" s="835">
        <v>805</v>
      </c>
      <c r="B28" s="829" t="s">
        <v>640</v>
      </c>
    </row>
    <row r="29" spans="1:2" ht="12.75">
      <c r="A29" s="835">
        <v>806</v>
      </c>
      <c r="B29" s="829" t="s">
        <v>18</v>
      </c>
    </row>
    <row r="30" spans="1:2" ht="13.5" thickBot="1">
      <c r="A30" s="836">
        <v>901</v>
      </c>
      <c r="B30" s="830" t="s">
        <v>641</v>
      </c>
    </row>
    <row r="33" ht="12.75">
      <c r="B33" t="s">
        <v>650</v>
      </c>
    </row>
    <row r="35" ht="25.5">
      <c r="B35" s="833" t="s">
        <v>651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Жени Бумбарова-Начева</cp:lastModifiedBy>
  <cp:lastPrinted>2013-02-13T07:15:07Z</cp:lastPrinted>
  <dcterms:created xsi:type="dcterms:W3CDTF">1997-12-10T11:54:07Z</dcterms:created>
  <dcterms:modified xsi:type="dcterms:W3CDTF">2013-09-03T13:42:24Z</dcterms:modified>
  <cp:category/>
  <cp:version/>
  <cp:contentType/>
  <cp:contentStatus/>
</cp:coreProperties>
</file>