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00" yWindow="420" windowWidth="13515" windowHeight="9045"/>
  </bookViews>
  <sheets>
    <sheet name="SCF_financial info_EUR_EUR" sheetId="5" r:id="rId1"/>
  </sheets>
  <definedNames>
    <definedName name="_xlnm.Print_Area" localSheetId="0">'SCF_financial info_EUR_EUR'!$A$1:$M$20</definedName>
  </definedNames>
  <calcPr calcId="145621"/>
</workbook>
</file>

<file path=xl/calcChain.xml><?xml version="1.0" encoding="utf-8"?>
<calcChain xmlns="http://schemas.openxmlformats.org/spreadsheetml/2006/main">
  <c r="L19" i="5" l="1"/>
  <c r="L16" i="5"/>
  <c r="L10" i="5"/>
  <c r="L9" i="5"/>
  <c r="K11" i="5" l="1"/>
  <c r="J11" i="5"/>
  <c r="J8" i="5"/>
  <c r="I11" i="5" l="1"/>
  <c r="I8" i="5"/>
  <c r="L15" i="5" l="1"/>
  <c r="L7" i="5" l="1"/>
  <c r="L6" i="5"/>
  <c r="L14" i="5"/>
  <c r="L18" i="5"/>
  <c r="G5" i="5"/>
  <c r="M8" i="5" l="1"/>
  <c r="M5" i="5"/>
  <c r="M20" i="5" l="1"/>
  <c r="K8" i="5"/>
  <c r="F20" i="5" l="1"/>
  <c r="H19" i="5"/>
  <c r="E19" i="5"/>
  <c r="H18" i="5"/>
  <c r="E18" i="5"/>
  <c r="H17" i="5"/>
  <c r="E17" i="5"/>
  <c r="H16" i="5"/>
  <c r="E16" i="5"/>
  <c r="H15" i="5"/>
  <c r="E15" i="5"/>
  <c r="H14" i="5"/>
  <c r="E14" i="5"/>
  <c r="H13" i="5"/>
  <c r="H11" i="5" s="1"/>
  <c r="E13" i="5"/>
  <c r="H12" i="5"/>
  <c r="E12" i="5"/>
  <c r="E11" i="5"/>
  <c r="D11" i="5"/>
  <c r="C11" i="5"/>
  <c r="H10" i="5"/>
  <c r="E10" i="5"/>
  <c r="G20" i="5"/>
  <c r="E9" i="5"/>
  <c r="L8" i="5"/>
  <c r="E8" i="5"/>
  <c r="D8" i="5"/>
  <c r="C8" i="5"/>
  <c r="H7" i="5"/>
  <c r="E7" i="5"/>
  <c r="L5" i="5"/>
  <c r="H6" i="5"/>
  <c r="E6" i="5"/>
  <c r="E5" i="5"/>
  <c r="D5" i="5"/>
  <c r="D20" i="5" s="1"/>
  <c r="C5" i="5"/>
  <c r="C20" i="5" s="1"/>
  <c r="E20" i="5" s="1"/>
  <c r="L20" i="5" l="1"/>
  <c r="H5" i="5"/>
  <c r="H9" i="5"/>
  <c r="H8" i="5" s="1"/>
  <c r="H20" i="5" l="1"/>
  <c r="K5" i="5" l="1"/>
  <c r="K20" i="5" s="1"/>
  <c r="I5" i="5"/>
  <c r="I20" i="5" s="1"/>
  <c r="J5" i="5"/>
  <c r="J20" i="5" s="1"/>
</calcChain>
</file>

<file path=xl/sharedStrings.xml><?xml version="1.0" encoding="utf-8"?>
<sst xmlns="http://schemas.openxmlformats.org/spreadsheetml/2006/main" count="45" uniqueCount="29">
  <si>
    <t xml:space="preserve">OP / FUND </t>
  </si>
  <si>
    <t>currency</t>
  </si>
  <si>
    <t xml:space="preserve">OP Budget - EC financing </t>
  </si>
  <si>
    <t>OP Budget - national Co-financing</t>
  </si>
  <si>
    <t>OP Budget  - Total</t>
  </si>
  <si>
    <t>EC part</t>
  </si>
  <si>
    <t>National Co-financing part</t>
  </si>
  <si>
    <t>1. OP Transport and Transport Infrastructure / ERDF &amp; CF</t>
  </si>
  <si>
    <t>Euro</t>
  </si>
  <si>
    <t>ERDF</t>
  </si>
  <si>
    <t>CF</t>
  </si>
  <si>
    <t>2. OP Environment 2014-2020/ ERDF &amp; CF</t>
  </si>
  <si>
    <t xml:space="preserve">3. OP Science and Education for Smart Growth /ERDF &amp; ESF </t>
  </si>
  <si>
    <t xml:space="preserve">  ERDF</t>
  </si>
  <si>
    <t xml:space="preserve">  ESF</t>
  </si>
  <si>
    <t>4. OP Regions in Growth / ERDF</t>
  </si>
  <si>
    <t>5. OP Human Resourses Development 2014-2020 / ESF</t>
  </si>
  <si>
    <t>6. OP Innovation and Competitiveness 2014-2020  / ERDF</t>
  </si>
  <si>
    <t>7. OP SME Initiative /ERDF</t>
  </si>
  <si>
    <t>8. OP Good Governance / ESF</t>
  </si>
  <si>
    <t>9. OP Fund for EU Aid for the most deprived</t>
  </si>
  <si>
    <t>Total</t>
  </si>
  <si>
    <t>Total pre-financing received from the EC up to 30.04.2017</t>
  </si>
  <si>
    <t>Funds received from the EC based on submitted applications for payment up to 30.04.2017</t>
  </si>
  <si>
    <t>Total funds received from the EC up to 30.04.2017</t>
  </si>
  <si>
    <t>Paid up to 30.04.2017</t>
  </si>
  <si>
    <t>Total paid up to  30.04.2017</t>
  </si>
  <si>
    <t>Total public expenditure declared to the EC with Payment claims
 as per 30.04.2017</t>
  </si>
  <si>
    <t>Total public expenditure certified to the EC with Annual Accounts 
as per 30.04.2017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</si>
</sst>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  <numFmt numFmtId="166" formatCode="_-* #,##0.00\ [$€-1]_-;\-* #,##0.00\ [$€-1]_-;_-* &quot;-&quot;??\ [$€-1]_-;_-@_-"/>
    <numFmt numFmtId="167" formatCode="#,##0.00\ [$€-1];\-#,##0.00\ [$€-1]"/>
    <numFmt numFmtId="168" formatCode="_-* #,##0\ [$€-1]_-;\-* #,##0\ [$€-1]_-;_-* &quot;-&quot;??\ [$€-1]_-;_-@_-"/>
    <numFmt numFmtId="169" formatCode="#,##0.00_ ;\-#,##0.00\ "/>
    <numFmt numFmtId="170" formatCode="_-* #,##0\ [$€-1]_-;\-* #,##0\ [$€-1]_-;_-* &quot;-&quot;\ [$€-1]_-;_-@_-"/>
    <numFmt numFmtId="171" formatCode="_-* #,##0.0000\ _л_в_-;\-* #,##0.0000\ _л_в_-;_-* &quot;-&quot;????\ _л_в_-;_-@_-"/>
  </numFmts>
  <fonts count="10" x14ac:knownFonts="1">
    <font>
      <sz val="10"/>
      <name val="Arial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1"/>
      <name val="Times New Roman"/>
      <family val="1"/>
      <charset val="204"/>
    </font>
    <font>
      <b/>
      <sz val="11"/>
      <color theme="0" tint="-0.34998626667073579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0" tint="-0.34998626667073579"/>
      <name val="Times New Roman"/>
      <family val="1"/>
      <charset val="204"/>
    </font>
    <font>
      <sz val="10"/>
      <color rgb="FF400080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 applyFill="1" applyBorder="1" applyAlignment="1">
      <alignment horizontal="center" vertical="center" wrapText="1"/>
    </xf>
    <xf numFmtId="167" fontId="3" fillId="0" borderId="0" xfId="2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168" fontId="3" fillId="0" borderId="0" xfId="2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3" fontId="3" fillId="0" borderId="1" xfId="1" applyNumberFormat="1" applyFont="1" applyFill="1" applyBorder="1" applyAlignment="1">
      <alignment vertical="center" wrapText="1"/>
    </xf>
    <xf numFmtId="3" fontId="3" fillId="0" borderId="1" xfId="2" applyNumberFormat="1" applyFont="1" applyFill="1" applyBorder="1" applyAlignment="1">
      <alignment vertical="center" wrapText="1"/>
    </xf>
    <xf numFmtId="3" fontId="5" fillId="0" borderId="1" xfId="1" applyNumberFormat="1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/>
    </xf>
    <xf numFmtId="0" fontId="4" fillId="0" borderId="0" xfId="0" applyFont="1" applyFill="1" applyBorder="1"/>
    <xf numFmtId="3" fontId="3" fillId="0" borderId="1" xfId="0" applyNumberFormat="1" applyFont="1" applyFill="1" applyBorder="1" applyAlignment="1">
      <alignment vertical="center"/>
    </xf>
    <xf numFmtId="3" fontId="5" fillId="0" borderId="1" xfId="1" applyNumberFormat="1" applyFont="1" applyFill="1" applyBorder="1" applyAlignment="1">
      <alignment vertical="center"/>
    </xf>
    <xf numFmtId="3" fontId="3" fillId="0" borderId="1" xfId="1" applyNumberFormat="1" applyFont="1" applyFill="1" applyBorder="1" applyAlignment="1">
      <alignment vertical="center"/>
    </xf>
    <xf numFmtId="171" fontId="4" fillId="0" borderId="0" xfId="0" applyNumberFormat="1" applyFont="1" applyFill="1" applyAlignment="1">
      <alignment horizontal="center" vertical="center"/>
    </xf>
    <xf numFmtId="0" fontId="6" fillId="0" borderId="0" xfId="0" applyFont="1" applyFill="1"/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5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0" fontId="3" fillId="0" borderId="1" xfId="0" applyNumberFormat="1" applyFont="1" applyFill="1" applyBorder="1" applyAlignment="1">
      <alignment horizontal="center" vertical="center"/>
    </xf>
    <xf numFmtId="168" fontId="3" fillId="0" borderId="1" xfId="0" applyNumberFormat="1" applyFont="1" applyFill="1" applyBorder="1" applyAlignment="1">
      <alignment horizontal="center" vertical="center"/>
    </xf>
    <xf numFmtId="3" fontId="3" fillId="0" borderId="0" xfId="0" applyNumberFormat="1" applyFont="1" applyFill="1"/>
    <xf numFmtId="0" fontId="3" fillId="0" borderId="0" xfId="0" applyFont="1" applyFill="1"/>
    <xf numFmtId="170" fontId="5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/>
    <xf numFmtId="4" fontId="7" fillId="0" borderId="0" xfId="0" applyNumberFormat="1" applyFont="1" applyFill="1"/>
    <xf numFmtId="3" fontId="5" fillId="0" borderId="0" xfId="0" applyNumberFormat="1" applyFont="1" applyFill="1"/>
    <xf numFmtId="170" fontId="3" fillId="0" borderId="1" xfId="1" applyNumberFormat="1" applyFont="1" applyFill="1" applyBorder="1" applyAlignment="1">
      <alignment horizontal="right" vertical="center"/>
    </xf>
    <xf numFmtId="168" fontId="5" fillId="0" borderId="3" xfId="0" applyNumberFormat="1" applyFont="1" applyFill="1" applyBorder="1" applyAlignment="1">
      <alignment horizontal="center" vertical="center"/>
    </xf>
    <xf numFmtId="170" fontId="5" fillId="0" borderId="1" xfId="1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168" fontId="3" fillId="0" borderId="3" xfId="0" applyNumberFormat="1" applyFont="1" applyFill="1" applyBorder="1" applyAlignment="1">
      <alignment horizontal="center" vertical="center"/>
    </xf>
    <xf numFmtId="168" fontId="3" fillId="0" borderId="1" xfId="1" applyNumberFormat="1" applyFont="1" applyFill="1" applyBorder="1" applyAlignment="1">
      <alignment horizontal="center" vertical="center" wrapText="1"/>
    </xf>
    <xf numFmtId="170" fontId="3" fillId="0" borderId="0" xfId="2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/>
    <xf numFmtId="169" fontId="5" fillId="0" borderId="0" xfId="0" applyNumberFormat="1" applyFont="1" applyFill="1"/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" fontId="3" fillId="0" borderId="0" xfId="0" applyNumberFormat="1" applyFont="1" applyFill="1"/>
    <xf numFmtId="165" fontId="3" fillId="0" borderId="0" xfId="1" applyFont="1" applyFill="1"/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8" fillId="2" borderId="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9" fillId="2" borderId="2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vertical="center" wrapText="1"/>
    </xf>
  </cellXfs>
  <cellStyles count="6">
    <cellStyle name="Comma" xfId="1" builtinId="3"/>
    <cellStyle name="Comma 2" xfId="4"/>
    <cellStyle name="Currency" xfId="2" builtinId="4"/>
    <cellStyle name="Currency 4" xfId="5"/>
    <cellStyle name="Normal" xfId="0" builtinId="0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5"/>
  <sheetViews>
    <sheetView tabSelected="1" view="pageBreakPreview" zoomScaleNormal="90" zoomScaleSheetLayoutView="100" workbookViewId="0">
      <pane xSplit="1" ySplit="3" topLeftCell="D4" activePane="bottomRight" state="frozen"/>
      <selection pane="topRight" activeCell="B1" sqref="B1"/>
      <selection pane="bottomLeft" activeCell="A4" sqref="A4"/>
      <selection pane="bottomRight" activeCell="M7" sqref="M7"/>
    </sheetView>
  </sheetViews>
  <sheetFormatPr defaultColWidth="9.140625" defaultRowHeight="15" outlineLevelRow="1" x14ac:dyDescent="0.25"/>
  <cols>
    <col min="1" max="1" width="46.140625" style="26" customWidth="1"/>
    <col min="2" max="2" width="7.85546875" style="5" customWidth="1"/>
    <col min="3" max="3" width="19.5703125" style="5" customWidth="1"/>
    <col min="4" max="4" width="21" style="5" customWidth="1"/>
    <col min="5" max="5" width="18.7109375" style="5" customWidth="1"/>
    <col min="6" max="8" width="19.42578125" style="5" customWidth="1"/>
    <col min="9" max="11" width="19.42578125" style="26" customWidth="1"/>
    <col min="12" max="12" width="23.85546875" style="15" customWidth="1"/>
    <col min="13" max="13" width="24.7109375" style="15" customWidth="1"/>
    <col min="14" max="14" width="19.85546875" style="26" customWidth="1"/>
    <col min="15" max="15" width="17.7109375" style="26" customWidth="1"/>
    <col min="16" max="16" width="15.42578125" style="26" customWidth="1"/>
    <col min="17" max="17" width="11.28515625" style="26" bestFit="1" customWidth="1"/>
    <col min="18" max="18" width="14.5703125" style="26" customWidth="1"/>
    <col min="19" max="16384" width="9.140625" style="26"/>
  </cols>
  <sheetData>
    <row r="1" spans="1:19" s="17" customFormat="1" ht="11.25" customHeight="1" x14ac:dyDescent="0.2">
      <c r="A1" s="1"/>
      <c r="B1" s="1"/>
      <c r="C1" s="2"/>
      <c r="D1" s="2"/>
      <c r="E1" s="2"/>
      <c r="F1" s="2"/>
      <c r="G1" s="2"/>
      <c r="H1" s="2"/>
      <c r="L1" s="10"/>
      <c r="M1" s="10"/>
    </row>
    <row r="2" spans="1:19" s="18" customFormat="1" ht="12.75" customHeight="1" x14ac:dyDescent="0.25">
      <c r="A2" s="44" t="s">
        <v>0</v>
      </c>
      <c r="B2" s="45" t="s">
        <v>1</v>
      </c>
      <c r="C2" s="46" t="s">
        <v>2</v>
      </c>
      <c r="D2" s="46" t="s">
        <v>3</v>
      </c>
      <c r="E2" s="46" t="s">
        <v>4</v>
      </c>
      <c r="F2" s="38" t="s">
        <v>22</v>
      </c>
      <c r="G2" s="38" t="s">
        <v>23</v>
      </c>
      <c r="H2" s="38" t="s">
        <v>24</v>
      </c>
      <c r="I2" s="47" t="s">
        <v>25</v>
      </c>
      <c r="J2" s="48"/>
      <c r="K2" s="38" t="s">
        <v>26</v>
      </c>
      <c r="L2" s="49" t="s">
        <v>27</v>
      </c>
      <c r="M2" s="49" t="s">
        <v>28</v>
      </c>
    </row>
    <row r="3" spans="1:19" s="18" customFormat="1" ht="98.25" customHeight="1" x14ac:dyDescent="0.2">
      <c r="A3" s="44"/>
      <c r="B3" s="50"/>
      <c r="C3" s="51"/>
      <c r="D3" s="51"/>
      <c r="E3" s="51"/>
      <c r="F3" s="41"/>
      <c r="G3" s="41"/>
      <c r="H3" s="41"/>
      <c r="I3" s="52" t="s">
        <v>5</v>
      </c>
      <c r="J3" s="53" t="s">
        <v>6</v>
      </c>
      <c r="K3" s="54"/>
      <c r="L3" s="55"/>
      <c r="M3" s="55"/>
    </row>
    <row r="4" spans="1:19" s="18" customFormat="1" ht="18.75" customHeight="1" x14ac:dyDescent="0.2">
      <c r="A4" s="19">
        <v>1</v>
      </c>
      <c r="B4" s="3">
        <v>2</v>
      </c>
      <c r="C4" s="16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  <c r="J4" s="16">
        <v>10</v>
      </c>
      <c r="K4" s="16">
        <v>11</v>
      </c>
      <c r="L4" s="16">
        <v>12</v>
      </c>
      <c r="M4" s="16">
        <v>13</v>
      </c>
    </row>
    <row r="5" spans="1:19" s="23" customFormat="1" ht="29.25" customHeight="1" x14ac:dyDescent="0.2">
      <c r="A5" s="56" t="s">
        <v>7</v>
      </c>
      <c r="B5" s="53" t="s">
        <v>8</v>
      </c>
      <c r="C5" s="6">
        <f>C6+C7</f>
        <v>1604449168</v>
      </c>
      <c r="D5" s="6">
        <f>D6+D7</f>
        <v>283138092</v>
      </c>
      <c r="E5" s="6">
        <f>+C5+D5</f>
        <v>1887587260</v>
      </c>
      <c r="F5" s="6">
        <v>75409110.799999997</v>
      </c>
      <c r="G5" s="6">
        <f>G6+G7</f>
        <v>84662352.629999995</v>
      </c>
      <c r="H5" s="6">
        <f>+H6+H7</f>
        <v>160071463.43000001</v>
      </c>
      <c r="I5" s="20">
        <f>+I6+I7</f>
        <v>155140677.01749998</v>
      </c>
      <c r="J5" s="21">
        <f>+J6+J7</f>
        <v>27377766.532499999</v>
      </c>
      <c r="K5" s="21">
        <f>K6+K7</f>
        <v>182518443.55000001</v>
      </c>
      <c r="L5" s="11">
        <f>+L6+L7</f>
        <v>110669742.12999998</v>
      </c>
      <c r="M5" s="11">
        <f>+M6+M7</f>
        <v>38142677.869999997</v>
      </c>
      <c r="N5" s="22"/>
      <c r="O5" s="22"/>
      <c r="P5" s="22"/>
      <c r="Q5" s="22"/>
    </row>
    <row r="6" spans="1:19" ht="29.25" customHeight="1" outlineLevel="1" x14ac:dyDescent="0.25">
      <c r="A6" s="57" t="s">
        <v>9</v>
      </c>
      <c r="B6" s="58" t="s">
        <v>8</v>
      </c>
      <c r="C6" s="8">
        <v>459761907</v>
      </c>
      <c r="D6" s="8">
        <v>81134456</v>
      </c>
      <c r="E6" s="8">
        <f>+C6+D6</f>
        <v>540896363</v>
      </c>
      <c r="F6" s="8">
        <v>21608809.550000001</v>
      </c>
      <c r="G6" s="6">
        <v>61660622.730000004</v>
      </c>
      <c r="H6" s="8">
        <f t="shared" ref="H6:H19" si="0">+F6+G6</f>
        <v>83269432.280000001</v>
      </c>
      <c r="I6" s="24">
        <v>91971986.534999996</v>
      </c>
      <c r="J6" s="25">
        <v>16230350.564999998</v>
      </c>
      <c r="K6" s="24">
        <v>108202337.09999999</v>
      </c>
      <c r="L6" s="9">
        <f>38142677.87+42114735.83+344707.63</f>
        <v>80602121.329999983</v>
      </c>
      <c r="M6" s="9">
        <v>38142677.869999997</v>
      </c>
      <c r="N6" s="42"/>
      <c r="O6" s="22"/>
      <c r="P6" s="22"/>
      <c r="Q6" s="22"/>
    </row>
    <row r="7" spans="1:19" ht="29.25" customHeight="1" outlineLevel="1" x14ac:dyDescent="0.25">
      <c r="A7" s="57" t="s">
        <v>10</v>
      </c>
      <c r="B7" s="58" t="s">
        <v>8</v>
      </c>
      <c r="C7" s="8">
        <v>1144687261</v>
      </c>
      <c r="D7" s="8">
        <v>202003636</v>
      </c>
      <c r="E7" s="8">
        <f>+C7+D7</f>
        <v>1346690897</v>
      </c>
      <c r="F7" s="8">
        <v>53800301.25</v>
      </c>
      <c r="G7" s="6">
        <v>23001729.899999999</v>
      </c>
      <c r="H7" s="8">
        <f t="shared" si="0"/>
        <v>76802031.150000006</v>
      </c>
      <c r="I7" s="24">
        <v>63168690.482500002</v>
      </c>
      <c r="J7" s="25">
        <v>11147415.967499999</v>
      </c>
      <c r="K7" s="24">
        <v>74316106.450000003</v>
      </c>
      <c r="L7" s="9">
        <f>1532919.57+28534701.23</f>
        <v>30067620.800000001</v>
      </c>
      <c r="M7" s="9">
        <v>0</v>
      </c>
      <c r="N7" s="42"/>
      <c r="O7" s="22"/>
      <c r="P7" s="22"/>
      <c r="Q7" s="22"/>
    </row>
    <row r="8" spans="1:19" s="23" customFormat="1" ht="29.25" customHeight="1" x14ac:dyDescent="0.2">
      <c r="A8" s="56" t="s">
        <v>11</v>
      </c>
      <c r="B8" s="53" t="s">
        <v>8</v>
      </c>
      <c r="C8" s="6">
        <f>C9+C10</f>
        <v>1504824141</v>
      </c>
      <c r="D8" s="6">
        <f>D9+D10</f>
        <v>265557204</v>
      </c>
      <c r="E8" s="6">
        <f>+C8+D8</f>
        <v>1770381345</v>
      </c>
      <c r="F8" s="6">
        <v>70726734.650000006</v>
      </c>
      <c r="G8" s="6">
        <v>12084660.279999999</v>
      </c>
      <c r="H8" s="6">
        <f>+H9+H10</f>
        <v>82811394.930000007</v>
      </c>
      <c r="I8" s="20">
        <f>+I9+I10</f>
        <v>42614946.758000001</v>
      </c>
      <c r="J8" s="21">
        <f>+J9+J10</f>
        <v>7520284.7219999991</v>
      </c>
      <c r="K8" s="21">
        <f>K9+K10</f>
        <v>50135231.479999997</v>
      </c>
      <c r="L8" s="11">
        <f>+L9+L10</f>
        <v>19267271.75</v>
      </c>
      <c r="M8" s="11">
        <f>+M9+M10</f>
        <v>1097962.73</v>
      </c>
      <c r="N8" s="22"/>
      <c r="O8" s="22"/>
      <c r="P8" s="22"/>
      <c r="Q8" s="22"/>
    </row>
    <row r="9" spans="1:19" ht="29.25" customHeight="1" outlineLevel="1" x14ac:dyDescent="0.25">
      <c r="A9" s="57" t="s">
        <v>9</v>
      </c>
      <c r="B9" s="58" t="s">
        <v>8</v>
      </c>
      <c r="C9" s="8">
        <v>371204258</v>
      </c>
      <c r="D9" s="8">
        <v>65506635</v>
      </c>
      <c r="E9" s="8">
        <f t="shared" ref="E9:E10" si="1">+C9+D9</f>
        <v>436710893</v>
      </c>
      <c r="F9" s="8">
        <v>17446600.149999999</v>
      </c>
      <c r="G9" s="6">
        <v>2065451.9700000002</v>
      </c>
      <c r="H9" s="8">
        <f t="shared" si="0"/>
        <v>19512052.119999997</v>
      </c>
      <c r="I9" s="24">
        <v>10407957.702</v>
      </c>
      <c r="J9" s="25">
        <v>1836698.4179999998</v>
      </c>
      <c r="K9" s="24">
        <v>12244656.119999999</v>
      </c>
      <c r="L9" s="9">
        <f>1097962.73+841145.63+760828.9+168407.97</f>
        <v>2868345.23</v>
      </c>
      <c r="M9" s="9">
        <v>1097962.73</v>
      </c>
      <c r="N9" s="42"/>
      <c r="O9" s="22"/>
      <c r="P9" s="27"/>
      <c r="Q9" s="22"/>
      <c r="R9" s="28"/>
      <c r="S9" s="28"/>
    </row>
    <row r="10" spans="1:19" ht="29.25" customHeight="1" outlineLevel="1" x14ac:dyDescent="0.25">
      <c r="A10" s="57" t="s">
        <v>10</v>
      </c>
      <c r="B10" s="58" t="s">
        <v>8</v>
      </c>
      <c r="C10" s="8">
        <v>1133619883</v>
      </c>
      <c r="D10" s="8">
        <v>200050569</v>
      </c>
      <c r="E10" s="8">
        <f t="shared" si="1"/>
        <v>1333670452</v>
      </c>
      <c r="F10" s="8">
        <v>53280134.5</v>
      </c>
      <c r="G10" s="6">
        <v>10019208.309999999</v>
      </c>
      <c r="H10" s="8">
        <f t="shared" si="0"/>
        <v>63299342.810000002</v>
      </c>
      <c r="I10" s="24">
        <v>32206989.056000002</v>
      </c>
      <c r="J10" s="25">
        <v>5683586.3039999995</v>
      </c>
      <c r="K10" s="24">
        <v>37890575.359999999</v>
      </c>
      <c r="L10" s="9">
        <f>955825.22+12141179.11+3301922.19</f>
        <v>16398926.52</v>
      </c>
      <c r="M10" s="9">
        <v>0</v>
      </c>
      <c r="N10" s="42"/>
      <c r="O10" s="22"/>
      <c r="P10" s="27"/>
      <c r="Q10" s="22"/>
      <c r="R10" s="28"/>
      <c r="S10" s="28"/>
    </row>
    <row r="11" spans="1:19" s="23" customFormat="1" ht="29.25" customHeight="1" x14ac:dyDescent="0.25">
      <c r="A11" s="56" t="s">
        <v>12</v>
      </c>
      <c r="B11" s="53" t="s">
        <v>8</v>
      </c>
      <c r="C11" s="6">
        <f>C12+C13</f>
        <v>596000681</v>
      </c>
      <c r="D11" s="6">
        <f>D12+D13</f>
        <v>105176593</v>
      </c>
      <c r="E11" s="6">
        <f>+C11+D11</f>
        <v>701177274</v>
      </c>
      <c r="F11" s="6">
        <v>28012611.25</v>
      </c>
      <c r="G11" s="6">
        <v>0</v>
      </c>
      <c r="H11" s="6">
        <f>+H12+H13</f>
        <v>28012611.25</v>
      </c>
      <c r="I11" s="20">
        <f>K11-J11</f>
        <v>20983287.289000001</v>
      </c>
      <c r="J11" s="21">
        <f>+J12+J13</f>
        <v>3702933.051</v>
      </c>
      <c r="K11" s="29">
        <f>K12+K13</f>
        <v>24686220.34</v>
      </c>
      <c r="L11" s="11">
        <v>0</v>
      </c>
      <c r="M11" s="11">
        <v>0</v>
      </c>
      <c r="N11" s="22"/>
      <c r="O11" s="22"/>
      <c r="P11" s="27"/>
      <c r="Q11" s="22"/>
      <c r="R11" s="28"/>
      <c r="S11" s="28"/>
    </row>
    <row r="12" spans="1:19" s="32" customFormat="1" ht="29.25" customHeight="1" x14ac:dyDescent="0.25">
      <c r="A12" s="57" t="s">
        <v>13</v>
      </c>
      <c r="B12" s="58" t="s">
        <v>8</v>
      </c>
      <c r="C12" s="8">
        <v>243381138</v>
      </c>
      <c r="D12" s="8">
        <v>42949613</v>
      </c>
      <c r="E12" s="8">
        <f t="shared" ref="E12:E20" si="2">+C12+D12</f>
        <v>286330751</v>
      </c>
      <c r="F12" s="8">
        <v>11438913.5</v>
      </c>
      <c r="G12" s="6">
        <v>0</v>
      </c>
      <c r="H12" s="8">
        <f t="shared" si="0"/>
        <v>11438913.5</v>
      </c>
      <c r="I12" s="24">
        <v>0</v>
      </c>
      <c r="J12" s="30">
        <v>0</v>
      </c>
      <c r="K12" s="31">
        <v>0</v>
      </c>
      <c r="L12" s="12">
        <v>0</v>
      </c>
      <c r="M12" s="12">
        <v>0</v>
      </c>
      <c r="N12" s="22"/>
      <c r="O12" s="22"/>
      <c r="P12" s="22"/>
      <c r="Q12" s="22"/>
      <c r="R12" s="28"/>
      <c r="S12" s="28"/>
    </row>
    <row r="13" spans="1:19" s="23" customFormat="1" ht="29.25" customHeight="1" x14ac:dyDescent="0.25">
      <c r="A13" s="57" t="s">
        <v>14</v>
      </c>
      <c r="B13" s="58" t="s">
        <v>8</v>
      </c>
      <c r="C13" s="8">
        <v>352619543</v>
      </c>
      <c r="D13" s="8">
        <v>62226980</v>
      </c>
      <c r="E13" s="8">
        <f t="shared" si="2"/>
        <v>414846523</v>
      </c>
      <c r="F13" s="8">
        <v>16573697.75</v>
      </c>
      <c r="G13" s="6">
        <v>0</v>
      </c>
      <c r="H13" s="8">
        <f t="shared" si="0"/>
        <v>16573697.75</v>
      </c>
      <c r="I13" s="24">
        <v>20983287.289000001</v>
      </c>
      <c r="J13" s="25">
        <v>3702933.051</v>
      </c>
      <c r="K13" s="24">
        <v>24686220.34</v>
      </c>
      <c r="L13" s="12">
        <v>0</v>
      </c>
      <c r="M13" s="12">
        <v>0</v>
      </c>
      <c r="N13" s="22"/>
      <c r="O13" s="22"/>
      <c r="P13" s="22"/>
      <c r="Q13" s="22"/>
      <c r="R13" s="28"/>
      <c r="S13" s="28"/>
    </row>
    <row r="14" spans="1:19" s="32" customFormat="1" ht="29.25" customHeight="1" x14ac:dyDescent="0.25">
      <c r="A14" s="56" t="s">
        <v>15</v>
      </c>
      <c r="B14" s="53" t="s">
        <v>8</v>
      </c>
      <c r="C14" s="6">
        <v>1311704793</v>
      </c>
      <c r="D14" s="6">
        <v>231477320</v>
      </c>
      <c r="E14" s="6">
        <f t="shared" si="2"/>
        <v>1543182113</v>
      </c>
      <c r="F14" s="6">
        <v>61650125.250000007</v>
      </c>
      <c r="G14" s="6">
        <v>42072624.379999995</v>
      </c>
      <c r="H14" s="6">
        <f t="shared" si="0"/>
        <v>103722749.63</v>
      </c>
      <c r="I14" s="20">
        <v>74605277.707500011</v>
      </c>
      <c r="J14" s="33">
        <v>13165637.2425</v>
      </c>
      <c r="K14" s="29">
        <v>87770914.950000003</v>
      </c>
      <c r="L14" s="13">
        <f>53250264.29+1746630.48</f>
        <v>54996894.769999996</v>
      </c>
      <c r="M14" s="13">
        <v>0</v>
      </c>
      <c r="N14" s="22"/>
      <c r="O14" s="22"/>
      <c r="P14" s="27"/>
      <c r="Q14" s="22"/>
      <c r="R14" s="28"/>
      <c r="S14" s="28"/>
    </row>
    <row r="15" spans="1:19" s="32" customFormat="1" ht="29.25" customHeight="1" x14ac:dyDescent="0.25">
      <c r="A15" s="59" t="s">
        <v>16</v>
      </c>
      <c r="B15" s="53" t="s">
        <v>8</v>
      </c>
      <c r="C15" s="6">
        <v>938665315</v>
      </c>
      <c r="D15" s="6">
        <v>153582762</v>
      </c>
      <c r="E15" s="6">
        <f t="shared" si="2"/>
        <v>1092248077</v>
      </c>
      <c r="F15" s="6">
        <v>60268898.700000003</v>
      </c>
      <c r="G15" s="6">
        <v>62165376.800000004</v>
      </c>
      <c r="H15" s="6">
        <f t="shared" si="0"/>
        <v>122434275.5</v>
      </c>
      <c r="I15" s="20">
        <v>140829500.50279</v>
      </c>
      <c r="J15" s="33">
        <v>20831359.167209998</v>
      </c>
      <c r="K15" s="34">
        <v>161660859.67000002</v>
      </c>
      <c r="L15" s="6">
        <f>79075957.39+18473208.76-9542.73</f>
        <v>97539623.420000002</v>
      </c>
      <c r="M15" s="6">
        <v>42271200.170000002</v>
      </c>
      <c r="N15" s="22"/>
      <c r="O15" s="22"/>
      <c r="P15" s="27"/>
      <c r="Q15" s="22"/>
      <c r="R15" s="28"/>
      <c r="S15" s="28"/>
    </row>
    <row r="16" spans="1:19" s="32" customFormat="1" ht="29.25" customHeight="1" x14ac:dyDescent="0.25">
      <c r="A16" s="56" t="s">
        <v>17</v>
      </c>
      <c r="B16" s="58" t="s">
        <v>8</v>
      </c>
      <c r="C16" s="6">
        <v>1079615516</v>
      </c>
      <c r="D16" s="6">
        <v>190520387</v>
      </c>
      <c r="E16" s="6">
        <f t="shared" si="2"/>
        <v>1270135903</v>
      </c>
      <c r="F16" s="6">
        <v>50435929.25</v>
      </c>
      <c r="G16" s="6">
        <v>95625243.610000014</v>
      </c>
      <c r="H16" s="6">
        <f t="shared" si="0"/>
        <v>146061172.86000001</v>
      </c>
      <c r="I16" s="20">
        <v>156981243.9145</v>
      </c>
      <c r="J16" s="33">
        <v>27702572.455499999</v>
      </c>
      <c r="K16" s="29">
        <v>184683816.37</v>
      </c>
      <c r="L16" s="13">
        <f>85078030.07+21582431.66+18339856.84-274051.8+15204560.25</f>
        <v>139930827.01999998</v>
      </c>
      <c r="M16" s="13">
        <v>7545178.3799999999</v>
      </c>
      <c r="N16" s="42"/>
      <c r="O16" s="22"/>
      <c r="P16" s="27"/>
      <c r="Q16" s="22"/>
      <c r="R16" s="28"/>
      <c r="S16" s="28"/>
    </row>
    <row r="17" spans="1:19" s="32" customFormat="1" ht="29.25" customHeight="1" x14ac:dyDescent="0.25">
      <c r="A17" s="60" t="s">
        <v>18</v>
      </c>
      <c r="B17" s="58" t="s">
        <v>8</v>
      </c>
      <c r="C17" s="6">
        <v>102000000</v>
      </c>
      <c r="D17" s="6">
        <v>0</v>
      </c>
      <c r="E17" s="6">
        <f t="shared" si="2"/>
        <v>102000000</v>
      </c>
      <c r="F17" s="6">
        <v>5100000</v>
      </c>
      <c r="G17" s="6">
        <v>85802186.099999994</v>
      </c>
      <c r="H17" s="6">
        <f t="shared" si="0"/>
        <v>90902186.099999994</v>
      </c>
      <c r="I17" s="20">
        <v>81034155</v>
      </c>
      <c r="J17" s="33">
        <v>14300145</v>
      </c>
      <c r="K17" s="29">
        <v>95334300</v>
      </c>
      <c r="L17" s="13">
        <v>95335762.329999998</v>
      </c>
      <c r="M17" s="13">
        <v>0</v>
      </c>
      <c r="N17" s="22"/>
      <c r="O17" s="22"/>
      <c r="P17" s="22"/>
      <c r="Q17" s="22"/>
      <c r="R17" s="28"/>
      <c r="S17" s="28"/>
    </row>
    <row r="18" spans="1:19" s="32" customFormat="1" ht="29.25" customHeight="1" x14ac:dyDescent="0.25">
      <c r="A18" s="56" t="s">
        <v>19</v>
      </c>
      <c r="B18" s="53" t="s">
        <v>8</v>
      </c>
      <c r="C18" s="6">
        <v>285531663</v>
      </c>
      <c r="D18" s="6">
        <v>50387942</v>
      </c>
      <c r="E18" s="6">
        <f t="shared" si="2"/>
        <v>335919605</v>
      </c>
      <c r="F18" s="6">
        <v>13603648.600000001</v>
      </c>
      <c r="G18" s="6">
        <v>3306325.45</v>
      </c>
      <c r="H18" s="6">
        <f t="shared" si="0"/>
        <v>16909974.050000001</v>
      </c>
      <c r="I18" s="20">
        <v>8417965.1910000015</v>
      </c>
      <c r="J18" s="33">
        <v>1485523.2690000001</v>
      </c>
      <c r="K18" s="29">
        <v>9903488.4600000009</v>
      </c>
      <c r="L18" s="13">
        <f>1461024.16+958470.93+1902498.99</f>
        <v>4321994.08</v>
      </c>
      <c r="M18" s="13">
        <v>0</v>
      </c>
      <c r="N18" s="22"/>
      <c r="O18" s="22"/>
      <c r="P18" s="27"/>
      <c r="Q18" s="22"/>
      <c r="R18" s="28"/>
      <c r="S18" s="28"/>
    </row>
    <row r="19" spans="1:19" s="32" customFormat="1" ht="29.25" customHeight="1" x14ac:dyDescent="0.25">
      <c r="A19" s="56" t="s">
        <v>20</v>
      </c>
      <c r="B19" s="53" t="s">
        <v>8</v>
      </c>
      <c r="C19" s="6">
        <v>104815264</v>
      </c>
      <c r="D19" s="6">
        <v>18496812</v>
      </c>
      <c r="E19" s="6">
        <f t="shared" si="2"/>
        <v>123312076</v>
      </c>
      <c r="F19" s="6">
        <v>11529679.040000001</v>
      </c>
      <c r="G19" s="6">
        <v>11257766.220000001</v>
      </c>
      <c r="H19" s="6">
        <f t="shared" si="0"/>
        <v>22787445.260000002</v>
      </c>
      <c r="I19" s="20">
        <v>18588395.782000002</v>
      </c>
      <c r="J19" s="33">
        <v>3280305.1380000003</v>
      </c>
      <c r="K19" s="29">
        <v>21868700.920000002</v>
      </c>
      <c r="L19" s="13">
        <f>6107182.58+3384163.96-32264.88+5224687.81</f>
        <v>14683769.469999999</v>
      </c>
      <c r="M19" s="13">
        <v>3679528.1</v>
      </c>
      <c r="N19" s="42"/>
      <c r="O19" s="22"/>
      <c r="P19" s="27"/>
      <c r="Q19" s="22"/>
      <c r="R19" s="28"/>
      <c r="S19" s="28"/>
    </row>
    <row r="20" spans="1:19" s="23" customFormat="1" ht="29.25" customHeight="1" x14ac:dyDescent="0.25">
      <c r="A20" s="39" t="s">
        <v>21</v>
      </c>
      <c r="B20" s="40"/>
      <c r="C20" s="7">
        <f>+C5+C8+C11+C14+C15+C16+C17+C18+C19</f>
        <v>7527606541</v>
      </c>
      <c r="D20" s="7">
        <f>+D5+D8+D11+D14+D15+D16+D17+D18+D19</f>
        <v>1298337112</v>
      </c>
      <c r="E20" s="6">
        <f t="shared" si="2"/>
        <v>8825943653</v>
      </c>
      <c r="F20" s="7">
        <f t="shared" ref="F20:H20" si="3">+F5+F8+F11+F14+F15+F16+F17+F18+F19</f>
        <v>376736737.54000002</v>
      </c>
      <c r="G20" s="7">
        <f t="shared" si="3"/>
        <v>396976535.47000009</v>
      </c>
      <c r="H20" s="7">
        <f t="shared" si="3"/>
        <v>773713273.00999999</v>
      </c>
      <c r="I20" s="20">
        <f>SUM(I5+I8+I11+I14+I15+I16+I17+I18+I19)</f>
        <v>699195449.16228998</v>
      </c>
      <c r="J20" s="20">
        <f t="shared" ref="J20:K20" si="4">+J5+J8+J11+J14+J15+J16+J17+J18+J19</f>
        <v>119366526.57770999</v>
      </c>
      <c r="K20" s="20">
        <f t="shared" si="4"/>
        <v>818561975.74000001</v>
      </c>
      <c r="L20" s="7">
        <f>+L5+L8+L11+L14+L15+L16+L17+L18+L19</f>
        <v>536745884.96999991</v>
      </c>
      <c r="M20" s="7">
        <f>+M5+M8+M11+M14+M15+M16+M17+M18+M19</f>
        <v>92736547.249999985</v>
      </c>
      <c r="N20" s="43"/>
      <c r="O20" s="22"/>
      <c r="P20" s="22"/>
      <c r="Q20" s="22"/>
      <c r="R20" s="28"/>
      <c r="S20" s="26"/>
    </row>
    <row r="21" spans="1:19" s="23" customFormat="1" ht="29.25" customHeight="1" x14ac:dyDescent="0.2">
      <c r="A21" s="1"/>
      <c r="B21" s="1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9" s="23" customFormat="1" ht="29.25" customHeight="1" x14ac:dyDescent="0.2">
      <c r="A22" s="1"/>
      <c r="B22" s="1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9" s="23" customFormat="1" ht="29.25" customHeight="1" x14ac:dyDescent="0.2">
      <c r="A23" s="1"/>
      <c r="B23" s="1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9" s="23" customFormat="1" ht="29.25" customHeight="1" x14ac:dyDescent="0.2">
      <c r="A24" s="1"/>
      <c r="B24" s="1"/>
      <c r="C24" s="4"/>
      <c r="D24" s="4"/>
      <c r="E24" s="4"/>
      <c r="F24" s="4"/>
      <c r="G24" s="4"/>
      <c r="H24" s="4"/>
      <c r="I24" s="35"/>
      <c r="J24" s="4"/>
      <c r="K24" s="4"/>
      <c r="L24" s="14"/>
      <c r="M24" s="14"/>
    </row>
    <row r="25" spans="1:19" s="23" customFormat="1" ht="29.25" customHeight="1" x14ac:dyDescent="0.2">
      <c r="A25" s="1"/>
      <c r="B25" s="1"/>
      <c r="C25" s="4"/>
      <c r="D25" s="4"/>
      <c r="E25" s="4"/>
      <c r="F25" s="4"/>
      <c r="G25" s="4"/>
      <c r="H25" s="4"/>
      <c r="I25" s="35"/>
      <c r="J25" s="4"/>
      <c r="K25" s="4"/>
      <c r="L25" s="14"/>
      <c r="M25" s="14"/>
    </row>
    <row r="26" spans="1:19" s="23" customFormat="1" ht="29.25" customHeight="1" x14ac:dyDescent="0.2">
      <c r="A26" s="1"/>
      <c r="B26" s="1"/>
      <c r="C26" s="4"/>
      <c r="D26" s="4"/>
      <c r="E26" s="4"/>
      <c r="F26" s="4"/>
      <c r="G26" s="4"/>
      <c r="H26" s="4"/>
      <c r="I26" s="35"/>
      <c r="J26" s="4"/>
      <c r="K26" s="4"/>
      <c r="L26" s="14"/>
      <c r="M26" s="14"/>
    </row>
    <row r="27" spans="1:19" s="23" customFormat="1" ht="29.25" customHeight="1" x14ac:dyDescent="0.2">
      <c r="A27" s="1"/>
      <c r="B27" s="1"/>
      <c r="C27" s="4"/>
      <c r="D27" s="4"/>
      <c r="E27" s="4"/>
      <c r="F27" s="4"/>
      <c r="G27" s="4"/>
      <c r="H27" s="4"/>
      <c r="I27" s="35"/>
      <c r="J27" s="4"/>
      <c r="K27" s="4"/>
      <c r="L27" s="14"/>
      <c r="M27" s="14"/>
    </row>
    <row r="28" spans="1:19" s="23" customFormat="1" ht="29.25" customHeight="1" x14ac:dyDescent="0.25">
      <c r="A28" s="1"/>
      <c r="B28" s="1"/>
      <c r="C28" s="5"/>
      <c r="D28" s="5"/>
      <c r="E28" s="5"/>
      <c r="F28" s="5"/>
      <c r="G28" s="5"/>
      <c r="H28" s="5"/>
      <c r="I28" s="26"/>
      <c r="J28" s="26"/>
      <c r="K28" s="36"/>
      <c r="L28" s="14"/>
      <c r="M28" s="14"/>
    </row>
    <row r="29" spans="1:19" s="23" customFormat="1" ht="29.25" customHeight="1" x14ac:dyDescent="0.25">
      <c r="A29" s="1"/>
      <c r="B29" s="1"/>
      <c r="C29" s="5"/>
      <c r="D29" s="5"/>
      <c r="E29" s="5"/>
      <c r="F29" s="5"/>
      <c r="G29" s="5"/>
      <c r="H29" s="5"/>
      <c r="I29" s="26"/>
      <c r="J29" s="26"/>
      <c r="K29" s="37"/>
      <c r="L29" s="14"/>
      <c r="M29" s="14"/>
    </row>
    <row r="30" spans="1:19" x14ac:dyDescent="0.25">
      <c r="K30" s="37"/>
    </row>
    <row r="31" spans="1:19" x14ac:dyDescent="0.25">
      <c r="K31" s="37"/>
    </row>
    <row r="32" spans="1:19" x14ac:dyDescent="0.25">
      <c r="K32" s="37"/>
    </row>
    <row r="33" spans="11:11" x14ac:dyDescent="0.25">
      <c r="K33" s="37"/>
    </row>
    <row r="34" spans="11:11" x14ac:dyDescent="0.25">
      <c r="K34" s="37"/>
    </row>
    <row r="35" spans="11:11" x14ac:dyDescent="0.25">
      <c r="K35" s="37"/>
    </row>
  </sheetData>
  <mergeCells count="13">
    <mergeCell ref="M2:M3"/>
    <mergeCell ref="L2:L3"/>
    <mergeCell ref="K2:K3"/>
    <mergeCell ref="A20:B20"/>
    <mergeCell ref="A2:A3"/>
    <mergeCell ref="B2:B3"/>
    <mergeCell ref="C2:C3"/>
    <mergeCell ref="D2:D3"/>
    <mergeCell ref="E2:E3"/>
    <mergeCell ref="I2:J2"/>
    <mergeCell ref="F2:F3"/>
    <mergeCell ref="G2:G3"/>
    <mergeCell ref="H2:H3"/>
  </mergeCells>
  <phoneticPr fontId="2" type="noConversion"/>
  <pageMargins left="0.55118110236220474" right="0.31496062992125984" top="0.78740157480314965" bottom="0.98425196850393704" header="0.51181102362204722" footer="0.51181102362204722"/>
  <pageSetup paperSize="9" scale="49" orientation="landscape" r:id="rId1"/>
  <headerFooter alignWithMargins="0">
    <oddHeader>&amp;CФинансово изпълнение по ЕФРР, КФ, ЕСФ и ФЕПН 2014 -2020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SCF_financial info_EUR_EUR</vt:lpstr>
      <vt:lpstr>'SCF_financial info_EUR_EUR'!Print_Area</vt:lpstr>
    </vt:vector>
  </TitlesOfParts>
  <Company>Ministry of Finance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gtserovski</dc:creator>
  <cp:lastModifiedBy>Адрияна Димова</cp:lastModifiedBy>
  <cp:lastPrinted>2016-07-21T10:59:16Z</cp:lastPrinted>
  <dcterms:created xsi:type="dcterms:W3CDTF">2007-11-29T09:10:22Z</dcterms:created>
  <dcterms:modified xsi:type="dcterms:W3CDTF">2017-05-04T14:01:27Z</dcterms:modified>
</cp:coreProperties>
</file>